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5" i="1"/>
  <c r="C6" i="1"/>
  <c r="F6" i="1" s="1"/>
  <c r="C7" i="1"/>
  <c r="C8" i="1"/>
  <c r="F8" i="1" s="1"/>
  <c r="C9" i="1"/>
  <c r="C10" i="1"/>
  <c r="F10" i="1" s="1"/>
  <c r="C11" i="1"/>
  <c r="C12" i="1"/>
  <c r="F12" i="1" s="1"/>
  <c r="C13" i="1"/>
  <c r="C14" i="1"/>
  <c r="F14" i="1" s="1"/>
  <c r="C15" i="1"/>
  <c r="C16" i="1"/>
  <c r="F16" i="1" s="1"/>
  <c r="C17" i="1"/>
  <c r="C18" i="1"/>
  <c r="F18" i="1" s="1"/>
  <c r="C19" i="1"/>
  <c r="C20" i="1"/>
  <c r="F20" i="1" s="1"/>
  <c r="C21" i="1"/>
  <c r="C22" i="1"/>
  <c r="F22" i="1" s="1"/>
  <c r="C23" i="1"/>
  <c r="C24" i="1"/>
  <c r="F24" i="1" s="1"/>
  <c r="C25" i="1"/>
  <c r="C26" i="1"/>
  <c r="F26" i="1" s="1"/>
  <c r="C27" i="1"/>
  <c r="C28" i="1"/>
  <c r="F28" i="1" s="1"/>
  <c r="C29" i="1"/>
  <c r="C30" i="1"/>
  <c r="F30" i="1" s="1"/>
  <c r="C31" i="1"/>
  <c r="C32" i="1"/>
  <c r="F32" i="1" s="1"/>
  <c r="C33" i="1"/>
  <c r="C34" i="1"/>
  <c r="F34" i="1" s="1"/>
  <c r="C35" i="1"/>
  <c r="C36" i="1"/>
  <c r="F36" i="1" s="1"/>
  <c r="C37" i="1"/>
  <c r="C38" i="1"/>
  <c r="F38" i="1" s="1"/>
  <c r="C39" i="1"/>
  <c r="C40" i="1"/>
  <c r="F40" i="1" s="1"/>
  <c r="C5" i="1"/>
  <c r="H38" i="1" l="1"/>
  <c r="M38" i="1" s="1"/>
  <c r="G38" i="1"/>
  <c r="Q38" i="1" s="1"/>
  <c r="G34" i="1"/>
  <c r="Q34" i="1" s="1"/>
  <c r="G30" i="1"/>
  <c r="Q30" i="1" s="1"/>
  <c r="G26" i="1"/>
  <c r="Q26" i="1" s="1"/>
  <c r="G22" i="1"/>
  <c r="Q22" i="1" s="1"/>
  <c r="G18" i="1"/>
  <c r="Q18" i="1" s="1"/>
  <c r="G14" i="1"/>
  <c r="Q14" i="1" s="1"/>
  <c r="G12" i="1"/>
  <c r="Q12" i="1" s="1"/>
  <c r="G10" i="1"/>
  <c r="Q10" i="1" s="1"/>
  <c r="G6" i="1"/>
  <c r="Q6" i="1" s="1"/>
  <c r="H40" i="1"/>
  <c r="M40" i="1" s="1"/>
  <c r="G40" i="1"/>
  <c r="Q40" i="1" s="1"/>
  <c r="H36" i="1"/>
  <c r="M36" i="1" s="1"/>
  <c r="G36" i="1"/>
  <c r="Q36" i="1" s="1"/>
  <c r="G32" i="1"/>
  <c r="Q32" i="1" s="1"/>
  <c r="G28" i="1"/>
  <c r="Q28" i="1" s="1"/>
  <c r="G24" i="1"/>
  <c r="Q24" i="1" s="1"/>
  <c r="G20" i="1"/>
  <c r="Q20" i="1" s="1"/>
  <c r="G16" i="1"/>
  <c r="Q16" i="1" s="1"/>
  <c r="G8" i="1"/>
  <c r="Q8" i="1" s="1"/>
  <c r="O39" i="1"/>
  <c r="I40" i="1"/>
  <c r="O37" i="1"/>
  <c r="I38" i="1"/>
  <c r="O35" i="1"/>
  <c r="I36" i="1"/>
  <c r="O33" i="1"/>
  <c r="O31" i="1"/>
  <c r="O29" i="1"/>
  <c r="O27" i="1"/>
  <c r="O25" i="1"/>
  <c r="O23" i="1"/>
  <c r="O21" i="1"/>
  <c r="O19" i="1"/>
  <c r="O17" i="1"/>
  <c r="O15" i="1"/>
  <c r="O13" i="1"/>
  <c r="O11" i="1"/>
  <c r="O9" i="1"/>
  <c r="O7" i="1"/>
  <c r="O40" i="1"/>
  <c r="O38" i="1"/>
  <c r="O36" i="1"/>
  <c r="O34" i="1"/>
  <c r="O32" i="1"/>
  <c r="O30" i="1"/>
  <c r="O28" i="1"/>
  <c r="O26" i="1"/>
  <c r="O24" i="1"/>
  <c r="O22" i="1"/>
  <c r="O20" i="1"/>
  <c r="O18" i="1"/>
  <c r="O16" i="1"/>
  <c r="O14" i="1"/>
  <c r="O12" i="1"/>
  <c r="O10" i="1"/>
  <c r="O8" i="1"/>
  <c r="O6" i="1"/>
  <c r="F39" i="1"/>
  <c r="F37" i="1"/>
  <c r="F35" i="1"/>
  <c r="F33" i="1"/>
  <c r="F31" i="1"/>
  <c r="F29" i="1"/>
  <c r="F27" i="1"/>
  <c r="F25" i="1"/>
  <c r="F23" i="1"/>
  <c r="F21" i="1"/>
  <c r="F19" i="1"/>
  <c r="F17" i="1"/>
  <c r="F15" i="1"/>
  <c r="F13" i="1"/>
  <c r="F11" i="1"/>
  <c r="F9" i="1"/>
  <c r="F7" i="1"/>
  <c r="C4" i="1"/>
  <c r="O5" i="1" s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H9" i="1" l="1"/>
  <c r="G9" i="1"/>
  <c r="Q9" i="1" s="1"/>
  <c r="H13" i="1"/>
  <c r="G13" i="1"/>
  <c r="Q13" i="1" s="1"/>
  <c r="H17" i="1"/>
  <c r="G17" i="1"/>
  <c r="Q17" i="1" s="1"/>
  <c r="H25" i="1"/>
  <c r="G25" i="1"/>
  <c r="Q25" i="1" s="1"/>
  <c r="H33" i="1"/>
  <c r="G33" i="1"/>
  <c r="Q33" i="1" s="1"/>
  <c r="H7" i="1"/>
  <c r="G7" i="1"/>
  <c r="Q7" i="1" s="1"/>
  <c r="H11" i="1"/>
  <c r="G11" i="1"/>
  <c r="Q11" i="1" s="1"/>
  <c r="H15" i="1"/>
  <c r="G15" i="1"/>
  <c r="Q15" i="1" s="1"/>
  <c r="H19" i="1"/>
  <c r="G19" i="1"/>
  <c r="Q19" i="1" s="1"/>
  <c r="H23" i="1"/>
  <c r="G23" i="1"/>
  <c r="Q23" i="1" s="1"/>
  <c r="H27" i="1"/>
  <c r="G27" i="1"/>
  <c r="Q27" i="1" s="1"/>
  <c r="H31" i="1"/>
  <c r="G31" i="1"/>
  <c r="Q31" i="1" s="1"/>
  <c r="H35" i="1"/>
  <c r="G35" i="1"/>
  <c r="Q35" i="1" s="1"/>
  <c r="H39" i="1"/>
  <c r="G39" i="1"/>
  <c r="Q39" i="1" s="1"/>
  <c r="K36" i="1"/>
  <c r="K38" i="1"/>
  <c r="K40" i="1"/>
  <c r="H8" i="1"/>
  <c r="H16" i="1"/>
  <c r="H20" i="1"/>
  <c r="H24" i="1"/>
  <c r="H28" i="1"/>
  <c r="H32" i="1"/>
  <c r="H6" i="1"/>
  <c r="H10" i="1"/>
  <c r="H12" i="1"/>
  <c r="H14" i="1"/>
  <c r="H18" i="1"/>
  <c r="H22" i="1"/>
  <c r="H26" i="1"/>
  <c r="H30" i="1"/>
  <c r="H34" i="1"/>
  <c r="H21" i="1"/>
  <c r="G21" i="1"/>
  <c r="Q21" i="1" s="1"/>
  <c r="H29" i="1"/>
  <c r="G29" i="1"/>
  <c r="Q29" i="1" s="1"/>
  <c r="H37" i="1"/>
  <c r="G37" i="1"/>
  <c r="Q37" i="1" s="1"/>
  <c r="E4" i="1"/>
  <c r="K37" i="1" l="1"/>
  <c r="I37" i="1"/>
  <c r="M37" i="1"/>
  <c r="M21" i="1"/>
  <c r="K21" i="1"/>
  <c r="I21" i="1"/>
  <c r="I22" i="1"/>
  <c r="M22" i="1"/>
  <c r="K22" i="1"/>
  <c r="K14" i="1"/>
  <c r="M14" i="1"/>
  <c r="I14" i="1"/>
  <c r="I32" i="1"/>
  <c r="M32" i="1"/>
  <c r="K32" i="1"/>
  <c r="K16" i="1"/>
  <c r="M16" i="1"/>
  <c r="I16" i="1"/>
  <c r="K35" i="1"/>
  <c r="I35" i="1"/>
  <c r="M35" i="1"/>
  <c r="K27" i="1"/>
  <c r="M27" i="1"/>
  <c r="I27" i="1"/>
  <c r="M19" i="1"/>
  <c r="I19" i="1"/>
  <c r="K19" i="1"/>
  <c r="K11" i="1"/>
  <c r="M11" i="1"/>
  <c r="I11" i="1"/>
  <c r="K33" i="1"/>
  <c r="I33" i="1"/>
  <c r="M33" i="1"/>
  <c r="I34" i="1"/>
  <c r="M34" i="1"/>
  <c r="K34" i="1"/>
  <c r="I26" i="1"/>
  <c r="M26" i="1"/>
  <c r="K26" i="1"/>
  <c r="K18" i="1"/>
  <c r="M18" i="1"/>
  <c r="I18" i="1"/>
  <c r="K12" i="1"/>
  <c r="M12" i="1"/>
  <c r="I12" i="1"/>
  <c r="K6" i="1"/>
  <c r="M6" i="1"/>
  <c r="I6" i="1"/>
  <c r="I28" i="1"/>
  <c r="M28" i="1"/>
  <c r="K28" i="1"/>
  <c r="K20" i="1"/>
  <c r="M20" i="1"/>
  <c r="I20" i="1"/>
  <c r="K8" i="1"/>
  <c r="M8" i="1"/>
  <c r="I8" i="1"/>
  <c r="K29" i="1"/>
  <c r="M29" i="1"/>
  <c r="I29" i="1"/>
  <c r="I30" i="1"/>
  <c r="M30" i="1"/>
  <c r="K30" i="1"/>
  <c r="K10" i="1"/>
  <c r="M10" i="1"/>
  <c r="I10" i="1"/>
  <c r="I24" i="1"/>
  <c r="M24" i="1"/>
  <c r="K24" i="1"/>
  <c r="K39" i="1"/>
  <c r="I39" i="1"/>
  <c r="M39" i="1"/>
  <c r="I31" i="1"/>
  <c r="M31" i="1"/>
  <c r="K31" i="1"/>
  <c r="K23" i="1"/>
  <c r="M23" i="1"/>
  <c r="I23" i="1"/>
  <c r="K15" i="1"/>
  <c r="M15" i="1"/>
  <c r="I15" i="1"/>
  <c r="K7" i="1"/>
  <c r="M7" i="1"/>
  <c r="I7" i="1"/>
  <c r="K25" i="1"/>
  <c r="M25" i="1"/>
  <c r="I25" i="1"/>
  <c r="I17" i="1"/>
  <c r="K17" i="1"/>
  <c r="M17" i="1"/>
  <c r="M13" i="1"/>
  <c r="I13" i="1"/>
  <c r="K13" i="1"/>
  <c r="M9" i="1"/>
  <c r="I9" i="1"/>
  <c r="K9" i="1"/>
  <c r="F5" i="1"/>
  <c r="G5" i="1" l="1"/>
  <c r="Q5" i="1" s="1"/>
  <c r="H5" i="1" l="1"/>
  <c r="M5" i="1" l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K5" i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I5" i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</calcChain>
</file>

<file path=xl/sharedStrings.xml><?xml version="1.0" encoding="utf-8"?>
<sst xmlns="http://schemas.openxmlformats.org/spreadsheetml/2006/main" count="17" uniqueCount="17">
  <si>
    <t>Depth</t>
  </si>
  <si>
    <t>Inclination (degrees)</t>
  </si>
  <si>
    <t>Inclination (radiant)</t>
  </si>
  <si>
    <t>azimuth(degree)</t>
  </si>
  <si>
    <t>azimuth(radiant)</t>
  </si>
  <si>
    <t>b (radians)</t>
  </si>
  <si>
    <t>b (degree)</t>
  </si>
  <si>
    <t>RF</t>
  </si>
  <si>
    <t>delta N</t>
  </si>
  <si>
    <t>delta E</t>
  </si>
  <si>
    <t>delta TVD</t>
  </si>
  <si>
    <t>DLS (degree/100ft)</t>
  </si>
  <si>
    <t>NS (ft)</t>
  </si>
  <si>
    <t>EW (ft)</t>
  </si>
  <si>
    <t>TVD (ft)</t>
  </si>
  <si>
    <t>section</t>
  </si>
  <si>
    <t>delta 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</si>
</sst>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Sheet1!$P$3:$P$40</c:f>
              <c:numCache>
                <c:formatCode>General</c:formatCode>
                <c:ptCount val="38"/>
                <c:pt idx="0">
                  <c:v>110.05</c:v>
                </c:pt>
                <c:pt idx="1">
                  <c:v>110.05</c:v>
                </c:pt>
                <c:pt idx="2" formatCode="0.00">
                  <c:v>111.5154930938684</c:v>
                </c:pt>
                <c:pt idx="3" formatCode="0.00">
                  <c:v>114.32510307999958</c:v>
                </c:pt>
                <c:pt idx="4" formatCode="0.00">
                  <c:v>119.70819658767442</c:v>
                </c:pt>
                <c:pt idx="5" formatCode="0.00">
                  <c:v>127.70545312579065</c:v>
                </c:pt>
                <c:pt idx="6" formatCode="0.00">
                  <c:v>137.62088490718736</c:v>
                </c:pt>
                <c:pt idx="7" formatCode="0.00">
                  <c:v>149.34281876186557</c:v>
                </c:pt>
                <c:pt idx="8" formatCode="0.00">
                  <c:v>163.32002252323792</c:v>
                </c:pt>
                <c:pt idx="9" formatCode="0.00">
                  <c:v>179.17010819162655</c:v>
                </c:pt>
                <c:pt idx="10" formatCode="0.00">
                  <c:v>196.79552556438873</c:v>
                </c:pt>
                <c:pt idx="11" formatCode="0.00">
                  <c:v>227.13203688741442</c:v>
                </c:pt>
                <c:pt idx="12" formatCode="0.00">
                  <c:v>250.57340964861052</c:v>
                </c:pt>
                <c:pt idx="13" formatCode="0.00">
                  <c:v>276.52745185626895</c:v>
                </c:pt>
                <c:pt idx="14" formatCode="0.00">
                  <c:v>303.31997071683378</c:v>
                </c:pt>
                <c:pt idx="15" formatCode="0.00">
                  <c:v>330.89187828886401</c:v>
                </c:pt>
                <c:pt idx="16" formatCode="0.00">
                  <c:v>359.9641399697191</c:v>
                </c:pt>
                <c:pt idx="17" formatCode="0.00">
                  <c:v>389.79850160861548</c:v>
                </c:pt>
                <c:pt idx="18" formatCode="0.00">
                  <c:v>420.3090351228235</c:v>
                </c:pt>
                <c:pt idx="19" formatCode="0.00">
                  <c:v>451.37196253332559</c:v>
                </c:pt>
                <c:pt idx="20" formatCode="0.00">
                  <c:v>481.97750030032023</c:v>
                </c:pt>
                <c:pt idx="21" formatCode="0.00">
                  <c:v>513.82749000148067</c:v>
                </c:pt>
                <c:pt idx="22" formatCode="0.00">
                  <c:v>545.70814204925477</c:v>
                </c:pt>
                <c:pt idx="23" formatCode="0.00">
                  <c:v>577.55268169384476</c:v>
                </c:pt>
                <c:pt idx="24" formatCode="0.00">
                  <c:v>609.3999584932634</c:v>
                </c:pt>
                <c:pt idx="25" formatCode="0.00">
                  <c:v>641.30988276606706</c:v>
                </c:pt>
                <c:pt idx="26" formatCode="0.00">
                  <c:v>673.30749459520155</c:v>
                </c:pt>
                <c:pt idx="27" formatCode="0.00">
                  <c:v>704.28861023279353</c:v>
                </c:pt>
                <c:pt idx="28" formatCode="0.00">
                  <c:v>735.28691048312442</c:v>
                </c:pt>
                <c:pt idx="29" formatCode="0.00">
                  <c:v>767.27802825010042</c:v>
                </c:pt>
                <c:pt idx="30" formatCode="0.00">
                  <c:v>799.2756400792349</c:v>
                </c:pt>
                <c:pt idx="31" formatCode="0.00">
                  <c:v>831.27076632423939</c:v>
                </c:pt>
                <c:pt idx="32" formatCode="0.00">
                  <c:v>863.25668184805966</c:v>
                </c:pt>
                <c:pt idx="33" formatCode="0.00">
                  <c:v>894.24303751176058</c:v>
                </c:pt>
                <c:pt idx="34" formatCode="0.00">
                  <c:v>926.23766421085918</c:v>
                </c:pt>
                <c:pt idx="35" formatCode="0.00">
                  <c:v>959.23686002413717</c:v>
                </c:pt>
                <c:pt idx="36" formatCode="0.00">
                  <c:v>991.23480083246454</c:v>
                </c:pt>
                <c:pt idx="37" formatCode="0.00">
                  <c:v>1022.2321449872587</c:v>
                </c:pt>
              </c:numCache>
            </c:numRef>
          </c:xVal>
          <c:yVal>
            <c:numRef>
              <c:f>Sheet1!$N$3:$N$40</c:f>
              <c:numCache>
                <c:formatCode>General</c:formatCode>
                <c:ptCount val="38"/>
                <c:pt idx="0">
                  <c:v>0</c:v>
                </c:pt>
                <c:pt idx="1">
                  <c:v>1303.52</c:v>
                </c:pt>
                <c:pt idx="2" formatCode="0.00">
                  <c:v>1333.4949387319637</c:v>
                </c:pt>
                <c:pt idx="3" formatCode="0.00">
                  <c:v>1364.3619589847799</c:v>
                </c:pt>
                <c:pt idx="4" formatCode="0.00">
                  <c:v>1394.8814291031945</c:v>
                </c:pt>
                <c:pt idx="5" formatCode="0.00">
                  <c:v>1424.8232774870821</c:v>
                </c:pt>
                <c:pt idx="6" formatCode="0.00">
                  <c:v>1453.1324281858513</c:v>
                </c:pt>
                <c:pt idx="7" formatCode="0.00">
                  <c:v>1480.7456911997549</c:v>
                </c:pt>
                <c:pt idx="8" formatCode="0.00">
                  <c:v>1508.4123936337617</c:v>
                </c:pt>
                <c:pt idx="9" formatCode="0.00">
                  <c:v>1535.0489922225497</c:v>
                </c:pt>
                <c:pt idx="10" formatCode="0.00">
                  <c:v>1560.5480628497273</c:v>
                </c:pt>
                <c:pt idx="11" formatCode="0.00">
                  <c:v>1596.4228606483364</c:v>
                </c:pt>
                <c:pt idx="12" formatCode="0.00">
                  <c:v>1618.1939609774336</c:v>
                </c:pt>
                <c:pt idx="13" formatCode="0.00">
                  <c:v>1636.8994978903827</c:v>
                </c:pt>
                <c:pt idx="14" formatCode="0.00">
                  <c:v>1652.4905542708216</c:v>
                </c:pt>
                <c:pt idx="15" formatCode="0.00">
                  <c:v>1666.6595796927979</c:v>
                </c:pt>
                <c:pt idx="16" formatCode="0.00">
                  <c:v>1680.0301815817929</c:v>
                </c:pt>
                <c:pt idx="17" formatCode="0.00">
                  <c:v>1691.5993270636516</c:v>
                </c:pt>
                <c:pt idx="18" formatCode="0.00">
                  <c:v>1701.24754745311</c:v>
                </c:pt>
                <c:pt idx="19" formatCode="0.00">
                  <c:v>1708.9331398509337</c:v>
                </c:pt>
                <c:pt idx="20" formatCode="0.00">
                  <c:v>1713.8611229328642</c:v>
                </c:pt>
                <c:pt idx="21" formatCode="0.00">
                  <c:v>1716.9558723616035</c:v>
                </c:pt>
                <c:pt idx="22" formatCode="0.00">
                  <c:v>1719.7178602205151</c:v>
                </c:pt>
                <c:pt idx="23" formatCode="0.00">
                  <c:v>1722.8701967292325</c:v>
                </c:pt>
                <c:pt idx="24" formatCode="0.00">
                  <c:v>1725.9949599631809</c:v>
                </c:pt>
                <c:pt idx="25" formatCode="0.00">
                  <c:v>1728.3951759926713</c:v>
                </c:pt>
                <c:pt idx="26" formatCode="0.00">
                  <c:v>1728.7859978662257</c:v>
                </c:pt>
                <c:pt idx="27" formatCode="0.00">
                  <c:v>1727.7040251359249</c:v>
                </c:pt>
                <c:pt idx="28" formatCode="0.00">
                  <c:v>1727.3793854031228</c:v>
                </c:pt>
                <c:pt idx="29" formatCode="0.00">
                  <c:v>1728.1333092547957</c:v>
                </c:pt>
                <c:pt idx="30" formatCode="0.00">
                  <c:v>1728.5242341278749</c:v>
                </c:pt>
                <c:pt idx="31" formatCode="0.00">
                  <c:v>1727.9657354389419</c:v>
                </c:pt>
                <c:pt idx="32" formatCode="0.00">
                  <c:v>1727.0163920323835</c:v>
                </c:pt>
                <c:pt idx="33" formatCode="0.00">
                  <c:v>1726.0967240045763</c:v>
                </c:pt>
                <c:pt idx="34" formatCode="0.00">
                  <c:v>1725.5103100562346</c:v>
                </c:pt>
                <c:pt idx="35" formatCode="0.00">
                  <c:v>1725.2799238464486</c:v>
                </c:pt>
                <c:pt idx="36" formatCode="0.00">
                  <c:v>1724.9169031031984</c:v>
                </c:pt>
                <c:pt idx="37" formatCode="0.00">
                  <c:v>1724.5111203366953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36416"/>
        <c:axId val="72234880"/>
      </c:scatterChart>
      <c:valAx>
        <c:axId val="72236416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crossAx val="72234880"/>
        <c:crosses val="autoZero"/>
        <c:crossBetween val="midCat"/>
      </c:valAx>
      <c:valAx>
        <c:axId val="7223488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236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Sheet1!$L$4:$L$40</c:f>
              <c:numCache>
                <c:formatCode>0.00</c:formatCode>
                <c:ptCount val="37"/>
                <c:pt idx="0" formatCode="General">
                  <c:v>32.619999999999997</c:v>
                </c:pt>
                <c:pt idx="1">
                  <c:v>31.801741216071935</c:v>
                </c:pt>
                <c:pt idx="2">
                  <c:v>29.154996902085383</c:v>
                </c:pt>
                <c:pt idx="3">
                  <c:v>24.260407446733964</c:v>
                </c:pt>
                <c:pt idx="4">
                  <c:v>16.958703743235297</c:v>
                </c:pt>
                <c:pt idx="5">
                  <c:v>7.7621195519369444</c:v>
                </c:pt>
                <c:pt idx="6">
                  <c:v>-3.3547410149547456</c:v>
                </c:pt>
                <c:pt idx="7">
                  <c:v>-16.912241665877705</c:v>
                </c:pt>
                <c:pt idx="8">
                  <c:v>-32.433852212758836</c:v>
                </c:pt>
                <c:pt idx="9">
                  <c:v>-49.807813401203973</c:v>
                </c:pt>
                <c:pt idx="10">
                  <c:v>-79.829329413817987</c:v>
                </c:pt>
                <c:pt idx="11">
                  <c:v>-103.01436454151518</c:v>
                </c:pt>
                <c:pt idx="12">
                  <c:v>-128.61226151010152</c:v>
                </c:pt>
                <c:pt idx="13">
                  <c:v>-154.99737219225486</c:v>
                </c:pt>
                <c:pt idx="14">
                  <c:v>-182.1609448801797</c:v>
                </c:pt>
                <c:pt idx="15">
                  <c:v>-210.81941821295513</c:v>
                </c:pt>
                <c:pt idx="16">
                  <c:v>-240.23314197522433</c:v>
                </c:pt>
                <c:pt idx="17">
                  <c:v>-270.30405477380071</c:v>
                </c:pt>
                <c:pt idx="18">
                  <c:v>-300.94233146738281</c:v>
                </c:pt>
                <c:pt idx="19">
                  <c:v>-331.169393311379</c:v>
                </c:pt>
                <c:pt idx="20">
                  <c:v>-362.67160683338562</c:v>
                </c:pt>
                <c:pt idx="21">
                  <c:v>-394.08660809244282</c:v>
                </c:pt>
                <c:pt idx="22">
                  <c:v>-424.98238356978999</c:v>
                </c:pt>
                <c:pt idx="23">
                  <c:v>-455.08366567247924</c:v>
                </c:pt>
                <c:pt idx="24">
                  <c:v>-484.30518085753772</c:v>
                </c:pt>
                <c:pt idx="25">
                  <c:v>-512.99260275090353</c:v>
                </c:pt>
                <c:pt idx="26">
                  <c:v>-540.86073036224434</c:v>
                </c:pt>
                <c:pt idx="27">
                  <c:v>-568.65679796510972</c:v>
                </c:pt>
                <c:pt idx="28">
                  <c:v>-596.90265335048286</c:v>
                </c:pt>
                <c:pt idx="29">
                  <c:v>-624.92699346463621</c:v>
                </c:pt>
                <c:pt idx="30">
                  <c:v>-652.64827494797555</c:v>
                </c:pt>
                <c:pt idx="31">
                  <c:v>-680.00752964706385</c:v>
                </c:pt>
                <c:pt idx="32">
                  <c:v>-706.25651791177654</c:v>
                </c:pt>
                <c:pt idx="33">
                  <c:v>-733.04273658022191</c:v>
                </c:pt>
                <c:pt idx="34">
                  <c:v>-760.31923748880911</c:v>
                </c:pt>
                <c:pt idx="35">
                  <c:v>-786.54618156540266</c:v>
                </c:pt>
                <c:pt idx="36">
                  <c:v>-811.99934566133288</c:v>
                </c:pt>
              </c:numCache>
            </c:numRef>
          </c:xVal>
          <c:yVal>
            <c:numRef>
              <c:f>Sheet1!$J$4:$J$40</c:f>
              <c:numCache>
                <c:formatCode>0.00</c:formatCode>
                <c:ptCount val="37"/>
                <c:pt idx="0" formatCode="General">
                  <c:v>-234.7</c:v>
                </c:pt>
                <c:pt idx="1">
                  <c:v>-233.98635283005513</c:v>
                </c:pt>
                <c:pt idx="2">
                  <c:v>-234.77102662920836</c:v>
                </c:pt>
                <c:pt idx="3">
                  <c:v>-237.0052099343396</c:v>
                </c:pt>
                <c:pt idx="4">
                  <c:v>-240.25731117685081</c:v>
                </c:pt>
                <c:pt idx="5">
                  <c:v>-243.95529546211955</c:v>
                </c:pt>
                <c:pt idx="6">
                  <c:v>-247.63503021831841</c:v>
                </c:pt>
                <c:pt idx="7">
                  <c:v>-250.99397505684607</c:v>
                </c:pt>
                <c:pt idx="8">
                  <c:v>-254.18695005588984</c:v>
                </c:pt>
                <c:pt idx="9">
                  <c:v>-257.10095065604509</c:v>
                </c:pt>
                <c:pt idx="10">
                  <c:v>-261.32019957548908</c:v>
                </c:pt>
                <c:pt idx="11">
                  <c:v>-264.68740427801151</c:v>
                </c:pt>
                <c:pt idx="12">
                  <c:v>-268.84873535868121</c:v>
                </c:pt>
                <c:pt idx="13">
                  <c:v>-273.4778387765536</c:v>
                </c:pt>
                <c:pt idx="14">
                  <c:v>-278.19342946859359</c:v>
                </c:pt>
                <c:pt idx="15">
                  <c:v>-283.06610731409154</c:v>
                </c:pt>
                <c:pt idx="16">
                  <c:v>-288.01427427295073</c:v>
                </c:pt>
                <c:pt idx="17">
                  <c:v>-293.15525438939738</c:v>
                </c:pt>
                <c:pt idx="18">
                  <c:v>-298.22477662154131</c:v>
                </c:pt>
                <c:pt idx="19">
                  <c:v>-302.95820818754999</c:v>
                </c:pt>
                <c:pt idx="20">
                  <c:v>-307.63769394162341</c:v>
                </c:pt>
                <c:pt idx="21">
                  <c:v>-313.03510624944278</c:v>
                </c:pt>
                <c:pt idx="22">
                  <c:v>-320.70905091091618</c:v>
                </c:pt>
                <c:pt idx="23">
                  <c:v>-331.07453850110772</c:v>
                </c:pt>
                <c:pt idx="24">
                  <c:v>-343.87312019597408</c:v>
                </c:pt>
                <c:pt idx="25">
                  <c:v>-358.02038103341965</c:v>
                </c:pt>
                <c:pt idx="26">
                  <c:v>-371.55244970713909</c:v>
                </c:pt>
                <c:pt idx="27">
                  <c:v>-385.26016007910636</c:v>
                </c:pt>
                <c:pt idx="28">
                  <c:v>-400.27868926895979</c:v>
                </c:pt>
                <c:pt idx="29">
                  <c:v>-415.71711541116775</c:v>
                </c:pt>
                <c:pt idx="30">
                  <c:v>-431.68967743951993</c:v>
                </c:pt>
                <c:pt idx="31">
                  <c:v>-448.25901414366149</c:v>
                </c:pt>
                <c:pt idx="32">
                  <c:v>-464.72498666942653</c:v>
                </c:pt>
                <c:pt idx="33">
                  <c:v>-482.22010724035675</c:v>
                </c:pt>
                <c:pt idx="34">
                  <c:v>-500.79201948085671</c:v>
                </c:pt>
                <c:pt idx="35">
                  <c:v>-519.12222367585252</c:v>
                </c:pt>
                <c:pt idx="36">
                  <c:v>-536.81261851230715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27648"/>
        <c:axId val="113226112"/>
      </c:scatterChart>
      <c:valAx>
        <c:axId val="113227648"/>
        <c:scaling>
          <c:orientation val="minMax"/>
          <c:max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West</a:t>
                </a:r>
                <a:r>
                  <a:rPr lang="en-US" baseline="0"/>
                  <a:t> - East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226112"/>
        <c:crosses val="autoZero"/>
        <c:crossBetween val="midCat"/>
      </c:valAx>
      <c:valAx>
        <c:axId val="113226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South - North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227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323850</xdr:colOff>
      <xdr:row>23</xdr:row>
      <xdr:rowOff>9525</xdr:rowOff>
    </xdr:from>
    <xdr:to>
      <xdr:col>21</xdr:col>
      <xdr:colOff>466725</xdr:colOff>
      <xdr:row>37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438150</xdr:colOff>
      <xdr:row>5</xdr:row>
      <xdr:rowOff>152400</xdr:rowOff>
    </xdr:from>
    <xdr:to>
      <xdr:col>20</xdr:col>
      <xdr:colOff>390525</xdr:colOff>
      <xdr:row>20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0"/>
  <sheetViews>
    <sheetView tabSelected="1" topLeftCell="F1" workbookViewId="0">
      <selection activeCell="L8" sqref="L8"/>
    </sheetView>
  </sheetViews>
  <sheetFormatPr defaultRowHeight="15" x14ac:dyDescent="0.25"/>
  <cols>
    <col min="2" max="2" width="19.7109375" bestFit="1" customWidth="1"/>
    <col min="3" max="3" width="18.85546875" bestFit="1" customWidth="1"/>
    <col min="4" max="5" width="16" bestFit="1" customWidth="1"/>
    <col min="6" max="7" width="12" bestFit="1" customWidth="1"/>
    <col min="8" max="16" width="12" customWidth="1"/>
    <col min="17" max="17" width="17.85546875" bestFit="1" customWidth="1"/>
  </cols>
  <sheetData>
    <row r="2" spans="1:1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12</v>
      </c>
      <c r="K2" t="s">
        <v>9</v>
      </c>
      <c r="L2" t="s">
        <v>13</v>
      </c>
      <c r="M2" t="s">
        <v>10</v>
      </c>
      <c r="N2" t="s">
        <v>14</v>
      </c>
      <c r="O2" t="s">
        <v>16</v>
      </c>
      <c r="P2" t="s">
        <v>15</v>
      </c>
      <c r="Q2" t="s">
        <v>11</v>
      </c>
    </row>
    <row r="3" spans="1:17" x14ac:dyDescent="0.25">
      <c r="N3">
        <v>0</v>
      </c>
      <c r="P3">
        <v>110.05</v>
      </c>
    </row>
    <row r="4" spans="1:17" x14ac:dyDescent="0.25">
      <c r="A4">
        <v>1304</v>
      </c>
      <c r="B4">
        <v>2.7</v>
      </c>
      <c r="C4">
        <f>RADIANS(B4)</f>
        <v>4.7123889803846901E-2</v>
      </c>
      <c r="D4">
        <v>355.2</v>
      </c>
      <c r="E4">
        <f>RADIANS(D4)</f>
        <v>6.1994095030838583</v>
      </c>
      <c r="J4">
        <v>-234.7</v>
      </c>
      <c r="L4">
        <v>32.619999999999997</v>
      </c>
      <c r="N4">
        <v>1303.52</v>
      </c>
      <c r="P4">
        <v>110.05</v>
      </c>
    </row>
    <row r="5" spans="1:17" x14ac:dyDescent="0.25">
      <c r="A5">
        <v>1334</v>
      </c>
      <c r="B5">
        <v>2.9</v>
      </c>
      <c r="C5">
        <f>RADIANS(B5)</f>
        <v>5.0614548307835558E-2</v>
      </c>
      <c r="D5">
        <v>270.7</v>
      </c>
      <c r="E5">
        <f>RADIANS(D5)</f>
        <v>4.7246062851486501</v>
      </c>
      <c r="F5">
        <f>ACOS(COS(C5-C4)-(SIN(C4)*SIN(C5)*(1-COS(E5-E4))))</f>
        <v>6.5752568542832401E-2</v>
      </c>
      <c r="G5">
        <f>DEGREES(F5)</f>
        <v>3.7673446696489581</v>
      </c>
      <c r="H5">
        <f>2/F5*TAN(RADIANS(G5/2))</f>
        <v>1.0003604391889225</v>
      </c>
      <c r="I5" s="1">
        <f>(A5-A4)/2*(SIN(C4)*COS(E4)+SIN(C5)*COS(E5))*H5</f>
        <v>0.7136471699448772</v>
      </c>
      <c r="J5" s="1">
        <f>J4+I5</f>
        <v>-233.98635283005513</v>
      </c>
      <c r="K5" s="1">
        <f>(A5-A4)/2*(SIN(C4)*SIN(E4)+SIN(C5)*SIN(E5))*H5</f>
        <v>-0.81825878392806162</v>
      </c>
      <c r="L5" s="1">
        <f>L4+K5</f>
        <v>31.801741216071935</v>
      </c>
      <c r="M5" s="1">
        <f>(A5-A4)/2*(COS(C4)+COS(C5))*H5</f>
        <v>29.974938731963626</v>
      </c>
      <c r="N5" s="1">
        <f>N4+M5</f>
        <v>1333.4949387319637</v>
      </c>
      <c r="O5" s="1">
        <f>(A5-A4)*SIN((C5+C4)/2)</f>
        <v>1.4654930938683977</v>
      </c>
      <c r="P5" s="1">
        <f>P4+O5</f>
        <v>111.5154930938684</v>
      </c>
      <c r="Q5" s="1">
        <f>G5*100/(A5-A4)</f>
        <v>12.557815565496528</v>
      </c>
    </row>
    <row r="6" spans="1:17" x14ac:dyDescent="0.25">
      <c r="A6">
        <v>1365</v>
      </c>
      <c r="B6">
        <v>7.5</v>
      </c>
      <c r="C6">
        <f t="shared" ref="C6:C40" si="0">RADIANS(B6)</f>
        <v>0.1308996938995747</v>
      </c>
      <c r="D6">
        <v>246.9</v>
      </c>
      <c r="E6">
        <f t="shared" ref="E6:E40" si="1">RADIANS(D6)</f>
        <v>4.3092179231739998</v>
      </c>
      <c r="F6">
        <f t="shared" ref="F6:F40" si="2">ACOS(COS(C6-C5)-(SIN(C5)*SIN(C6)*(1-COS(E6-E5))))</f>
        <v>8.7006780486507118E-2</v>
      </c>
      <c r="G6">
        <f t="shared" ref="G6:G40" si="3">DEGREES(F6)</f>
        <v>4.985121310898065</v>
      </c>
      <c r="H6">
        <f t="shared" ref="H6:H40" si="4">2/F6*TAN(RADIANS(G6/2))</f>
        <v>1.0006313262505191</v>
      </c>
      <c r="I6" s="1">
        <f t="shared" ref="I6:I40" si="5">(A6-A5)/2*(SIN(C5)*COS(E5)+SIN(C6)*COS(E6))*H6</f>
        <v>-0.78467379915323987</v>
      </c>
      <c r="J6" s="1">
        <f t="shared" ref="J6:J40" si="6">J5+I6</f>
        <v>-234.77102662920836</v>
      </c>
      <c r="K6" s="1">
        <f t="shared" ref="K6:K40" si="7">(A6-A5)/2*(SIN(C5)*SIN(E5)+SIN(C6)*SIN(E6))*H6</f>
        <v>-2.6467443139865532</v>
      </c>
      <c r="L6" s="1">
        <f t="shared" ref="L6:L40" si="8">L5+K6</f>
        <v>29.154996902085383</v>
      </c>
      <c r="M6" s="1">
        <f t="shared" ref="M6:M40" si="9">(A6-A5)/2*(COS(C5)+COS(C6))*H6</f>
        <v>30.86702025281625</v>
      </c>
      <c r="N6" s="1">
        <f t="shared" ref="N6:N40" si="10">N5+M6</f>
        <v>1364.3619589847799</v>
      </c>
      <c r="O6" s="1">
        <f>(A6-A5)*SIN((C6+C5)/2)</f>
        <v>2.8096099861311843</v>
      </c>
      <c r="P6" s="1">
        <f t="shared" ref="P6:P40" si="11">P5+O6</f>
        <v>114.32510307999958</v>
      </c>
      <c r="Q6" s="1">
        <f>G6*100/(A6-A5)</f>
        <v>16.08103648676795</v>
      </c>
    </row>
    <row r="7" spans="1:17" x14ac:dyDescent="0.25">
      <c r="A7">
        <v>1396</v>
      </c>
      <c r="B7">
        <v>12.5</v>
      </c>
      <c r="C7">
        <f t="shared" si="0"/>
        <v>0.21816615649929119</v>
      </c>
      <c r="D7">
        <v>244.6</v>
      </c>
      <c r="E7">
        <f t="shared" si="1"/>
        <v>4.26907535037813</v>
      </c>
      <c r="F7">
        <f t="shared" si="2"/>
        <v>8.7527206298523508E-2</v>
      </c>
      <c r="G7">
        <f t="shared" si="3"/>
        <v>5.0149395134762731</v>
      </c>
      <c r="H7">
        <f t="shared" si="4"/>
        <v>1.0006389071255055</v>
      </c>
      <c r="I7" s="1">
        <f t="shared" si="5"/>
        <v>-2.2341833051312512</v>
      </c>
      <c r="J7" s="1">
        <f t="shared" si="6"/>
        <v>-237.0052099343396</v>
      </c>
      <c r="K7" s="1">
        <f t="shared" si="7"/>
        <v>-4.8945894553514169</v>
      </c>
      <c r="L7" s="1">
        <f t="shared" si="8"/>
        <v>24.260407446733964</v>
      </c>
      <c r="M7" s="1">
        <f t="shared" si="9"/>
        <v>30.519470118414478</v>
      </c>
      <c r="N7" s="1">
        <f t="shared" si="10"/>
        <v>1394.8814291031945</v>
      </c>
      <c r="O7" s="1">
        <f>(A7-A6)*SIN((C7+C6)/2)</f>
        <v>5.3830935076748405</v>
      </c>
      <c r="P7" s="1">
        <f t="shared" si="11"/>
        <v>119.70819658767442</v>
      </c>
      <c r="Q7" s="1">
        <f>G7*100/(A7-A6)</f>
        <v>16.177224237020237</v>
      </c>
    </row>
    <row r="8" spans="1:17" x14ac:dyDescent="0.25">
      <c r="A8">
        <v>1427</v>
      </c>
      <c r="B8">
        <v>17.399999999999999</v>
      </c>
      <c r="C8">
        <f t="shared" si="0"/>
        <v>0.30368728984701332</v>
      </c>
      <c r="D8">
        <v>247</v>
      </c>
      <c r="E8">
        <f t="shared" si="1"/>
        <v>4.310963252425994</v>
      </c>
      <c r="F8">
        <f t="shared" si="2"/>
        <v>8.6183247949754183E-2</v>
      </c>
      <c r="G8">
        <f t="shared" si="3"/>
        <v>4.9379363722504195</v>
      </c>
      <c r="H8">
        <f t="shared" si="4"/>
        <v>1.0006194227691627</v>
      </c>
      <c r="I8" s="1">
        <f t="shared" si="5"/>
        <v>-3.252101242511201</v>
      </c>
      <c r="J8" s="1">
        <f t="shared" si="6"/>
        <v>-240.25731117685081</v>
      </c>
      <c r="K8" s="1">
        <f t="shared" si="7"/>
        <v>-7.3017037034986654</v>
      </c>
      <c r="L8" s="1">
        <f t="shared" si="8"/>
        <v>16.958703743235297</v>
      </c>
      <c r="M8" s="1">
        <f t="shared" si="9"/>
        <v>29.941848383887589</v>
      </c>
      <c r="N8" s="1">
        <f t="shared" si="10"/>
        <v>1424.8232774870821</v>
      </c>
      <c r="O8" s="1">
        <f>(A8-A7)*SIN((C8+C7)/2)</f>
        <v>7.9972565381162326</v>
      </c>
      <c r="P8" s="1">
        <f t="shared" si="11"/>
        <v>127.70545312579065</v>
      </c>
      <c r="Q8" s="1">
        <f>G8*100/(A8-A7)</f>
        <v>15.928827007259418</v>
      </c>
    </row>
    <row r="9" spans="1:17" x14ac:dyDescent="0.25">
      <c r="A9">
        <v>1457</v>
      </c>
      <c r="B9">
        <v>21.2</v>
      </c>
      <c r="C9">
        <f t="shared" si="0"/>
        <v>0.37000980142279788</v>
      </c>
      <c r="D9">
        <v>249</v>
      </c>
      <c r="E9">
        <f t="shared" si="1"/>
        <v>4.3458698374658802</v>
      </c>
      <c r="F9">
        <f t="shared" si="2"/>
        <v>6.7309183391712768E-2</v>
      </c>
      <c r="G9">
        <f t="shared" si="3"/>
        <v>3.8565321308171971</v>
      </c>
      <c r="H9">
        <f t="shared" si="4"/>
        <v>1.000377714973085</v>
      </c>
      <c r="I9" s="1">
        <f t="shared" si="5"/>
        <v>-3.6979842852687503</v>
      </c>
      <c r="J9" s="1">
        <f t="shared" si="6"/>
        <v>-243.95529546211955</v>
      </c>
      <c r="K9" s="1">
        <f t="shared" si="7"/>
        <v>-9.1965841912983528</v>
      </c>
      <c r="L9" s="1">
        <f t="shared" si="8"/>
        <v>7.7621195519369444</v>
      </c>
      <c r="M9" s="1">
        <f t="shared" si="9"/>
        <v>28.309150698769113</v>
      </c>
      <c r="N9" s="1">
        <f t="shared" si="10"/>
        <v>1453.1324281858513</v>
      </c>
      <c r="O9" s="1">
        <f>(A9-A8)*SIN((C9+C8)/2)</f>
        <v>9.915431781396693</v>
      </c>
      <c r="P9" s="1">
        <f t="shared" si="11"/>
        <v>137.62088490718736</v>
      </c>
      <c r="Q9" s="1">
        <f>G9*100/(A9-A8)</f>
        <v>12.855107102723991</v>
      </c>
    </row>
    <row r="10" spans="1:17" x14ac:dyDescent="0.25">
      <c r="A10">
        <v>1487</v>
      </c>
      <c r="B10">
        <v>24.8</v>
      </c>
      <c r="C10">
        <f t="shared" si="0"/>
        <v>0.43284165449459372</v>
      </c>
      <c r="D10">
        <v>254</v>
      </c>
      <c r="E10">
        <f t="shared" si="1"/>
        <v>4.4331363000655974</v>
      </c>
      <c r="F10">
        <f t="shared" si="2"/>
        <v>7.1436133151133729E-2</v>
      </c>
      <c r="G10">
        <f t="shared" si="3"/>
        <v>4.0929889342945485</v>
      </c>
      <c r="H10">
        <f t="shared" si="4"/>
        <v>1.0004254772207972</v>
      </c>
      <c r="I10" s="1">
        <f t="shared" si="5"/>
        <v>-3.6797347561988558</v>
      </c>
      <c r="J10" s="1">
        <f t="shared" si="6"/>
        <v>-247.63503021831841</v>
      </c>
      <c r="K10" s="1">
        <f t="shared" si="7"/>
        <v>-11.11686056689169</v>
      </c>
      <c r="L10" s="1">
        <f t="shared" si="8"/>
        <v>-3.3547410149547456</v>
      </c>
      <c r="M10" s="1">
        <f t="shared" si="9"/>
        <v>27.613263013903705</v>
      </c>
      <c r="N10" s="1">
        <f t="shared" si="10"/>
        <v>1480.7456911997549</v>
      </c>
      <c r="O10" s="1">
        <f>(A10-A9)*SIN((C10+C9)/2)</f>
        <v>11.721933854678213</v>
      </c>
      <c r="P10" s="1">
        <f t="shared" si="11"/>
        <v>149.34281876186557</v>
      </c>
      <c r="Q10" s="1">
        <f>G10*100/(A10-A9)</f>
        <v>13.643296447648494</v>
      </c>
    </row>
    <row r="11" spans="1:17" x14ac:dyDescent="0.25">
      <c r="A11">
        <v>1518</v>
      </c>
      <c r="B11">
        <v>28.8</v>
      </c>
      <c r="C11">
        <f t="shared" si="0"/>
        <v>0.50265482457436694</v>
      </c>
      <c r="D11">
        <v>257.89999999999998</v>
      </c>
      <c r="E11">
        <f t="shared" si="1"/>
        <v>4.5012041408933756</v>
      </c>
      <c r="F11">
        <f t="shared" si="2"/>
        <v>7.6227291922353446E-2</v>
      </c>
      <c r="G11">
        <f t="shared" si="3"/>
        <v>4.3675021108625245</v>
      </c>
      <c r="H11">
        <f t="shared" si="4"/>
        <v>1.0004844981939545</v>
      </c>
      <c r="I11" s="1">
        <f t="shared" si="5"/>
        <v>-3.3589448385276728</v>
      </c>
      <c r="J11" s="1">
        <f t="shared" si="6"/>
        <v>-250.99397505684607</v>
      </c>
      <c r="K11" s="1">
        <f t="shared" si="7"/>
        <v>-13.557500650922959</v>
      </c>
      <c r="L11" s="1">
        <f t="shared" si="8"/>
        <v>-16.912241665877705</v>
      </c>
      <c r="M11" s="1">
        <f t="shared" si="9"/>
        <v>27.666702434006712</v>
      </c>
      <c r="N11" s="1">
        <f t="shared" si="10"/>
        <v>1508.4123936337617</v>
      </c>
      <c r="O11" s="1">
        <f>(A11-A10)*SIN((C11+C10)/2)</f>
        <v>13.977203761372353</v>
      </c>
      <c r="P11" s="1">
        <f t="shared" si="11"/>
        <v>163.32002252323792</v>
      </c>
      <c r="Q11" s="1">
        <f>G11*100/(A11-A10)</f>
        <v>14.088716486653304</v>
      </c>
    </row>
    <row r="12" spans="1:17" x14ac:dyDescent="0.25">
      <c r="A12">
        <v>1549</v>
      </c>
      <c r="B12">
        <v>32.700000000000003</v>
      </c>
      <c r="C12">
        <f t="shared" si="0"/>
        <v>0.57072266540214578</v>
      </c>
      <c r="D12">
        <v>258.8</v>
      </c>
      <c r="E12">
        <f t="shared" si="1"/>
        <v>4.5169121041613254</v>
      </c>
      <c r="F12">
        <f t="shared" si="2"/>
        <v>6.85382875143139E-2</v>
      </c>
      <c r="G12">
        <f t="shared" si="3"/>
        <v>3.9269546096243722</v>
      </c>
      <c r="H12">
        <f t="shared" si="4"/>
        <v>1.0003916420460397</v>
      </c>
      <c r="I12" s="1">
        <f t="shared" si="5"/>
        <v>-3.1929749990437668</v>
      </c>
      <c r="J12" s="1">
        <f t="shared" si="6"/>
        <v>-254.18695005588984</v>
      </c>
      <c r="K12" s="1">
        <f t="shared" si="7"/>
        <v>-15.521610546881128</v>
      </c>
      <c r="L12" s="1">
        <f t="shared" si="8"/>
        <v>-32.433852212758836</v>
      </c>
      <c r="M12" s="1">
        <f t="shared" si="9"/>
        <v>26.63659858878794</v>
      </c>
      <c r="N12" s="1">
        <f t="shared" si="10"/>
        <v>1535.0489922225497</v>
      </c>
      <c r="O12" s="1">
        <f>(A12-A11)*SIN((C12+C11)/2)</f>
        <v>15.850085668388617</v>
      </c>
      <c r="P12" s="1">
        <f t="shared" si="11"/>
        <v>179.17010819162655</v>
      </c>
      <c r="Q12" s="1">
        <f>G12*100/(A12-A11)</f>
        <v>12.667595514917329</v>
      </c>
    </row>
    <row r="13" spans="1:17" x14ac:dyDescent="0.25">
      <c r="A13">
        <v>1580</v>
      </c>
      <c r="B13">
        <v>36.6</v>
      </c>
      <c r="C13">
        <f t="shared" si="0"/>
        <v>0.63879050622992462</v>
      </c>
      <c r="D13">
        <v>262</v>
      </c>
      <c r="E13">
        <f t="shared" si="1"/>
        <v>4.5727626402251431</v>
      </c>
      <c r="F13">
        <f t="shared" si="2"/>
        <v>7.5090383593720222E-2</v>
      </c>
      <c r="G13">
        <f t="shared" si="3"/>
        <v>4.3023620619385685</v>
      </c>
      <c r="H13">
        <f t="shared" si="4"/>
        <v>1.0004701455721376</v>
      </c>
      <c r="I13" s="1">
        <f t="shared" si="5"/>
        <v>-2.9140006001552652</v>
      </c>
      <c r="J13" s="1">
        <f t="shared" si="6"/>
        <v>-257.10095065604509</v>
      </c>
      <c r="K13" s="1">
        <f t="shared" si="7"/>
        <v>-17.37396118844514</v>
      </c>
      <c r="L13" s="1">
        <f t="shared" si="8"/>
        <v>-49.807813401203973</v>
      </c>
      <c r="M13" s="1">
        <f t="shared" si="9"/>
        <v>25.499070627177641</v>
      </c>
      <c r="N13" s="1">
        <f t="shared" si="10"/>
        <v>1560.5480628497273</v>
      </c>
      <c r="O13" s="1">
        <f>(A13-A12)*SIN((C13+C12)/2)</f>
        <v>17.625417372762183</v>
      </c>
      <c r="P13" s="1">
        <f t="shared" si="11"/>
        <v>196.79552556438873</v>
      </c>
      <c r="Q13" s="1">
        <f>G13*100/(A13-A12)</f>
        <v>13.878587296576027</v>
      </c>
    </row>
    <row r="14" spans="1:17" x14ac:dyDescent="0.25">
      <c r="A14">
        <v>1627</v>
      </c>
      <c r="B14">
        <v>43.8</v>
      </c>
      <c r="C14">
        <f t="shared" si="0"/>
        <v>0.7644542123735163</v>
      </c>
      <c r="D14">
        <v>262</v>
      </c>
      <c r="E14">
        <f t="shared" si="1"/>
        <v>4.5727626402251431</v>
      </c>
      <c r="F14">
        <f t="shared" si="2"/>
        <v>0.12566370614359124</v>
      </c>
      <c r="G14">
        <f t="shared" si="3"/>
        <v>7.1999999999999718</v>
      </c>
      <c r="H14">
        <f t="shared" si="4"/>
        <v>1.0013180286400158</v>
      </c>
      <c r="I14" s="1">
        <f t="shared" si="5"/>
        <v>-4.2192489194439968</v>
      </c>
      <c r="J14" s="1">
        <f t="shared" si="6"/>
        <v>-261.32019957548908</v>
      </c>
      <c r="K14" s="1">
        <f t="shared" si="7"/>
        <v>-30.021516012614022</v>
      </c>
      <c r="L14" s="1">
        <f t="shared" si="8"/>
        <v>-79.829329413817987</v>
      </c>
      <c r="M14" s="1">
        <f t="shared" si="9"/>
        <v>35.874797798609038</v>
      </c>
      <c r="N14" s="1">
        <f t="shared" si="10"/>
        <v>1596.4228606483364</v>
      </c>
      <c r="O14" s="1">
        <f>(A14-A13)*SIN((C14+C13)/2)</f>
        <v>30.336511323025675</v>
      </c>
      <c r="P14" s="1">
        <f t="shared" si="11"/>
        <v>227.13203688741442</v>
      </c>
      <c r="Q14" s="1">
        <f>G14*100/(A14-A13)</f>
        <v>15.319148936170153</v>
      </c>
    </row>
    <row r="15" spans="1:17" x14ac:dyDescent="0.25">
      <c r="A15">
        <v>1659</v>
      </c>
      <c r="B15">
        <v>50.4</v>
      </c>
      <c r="C15">
        <f t="shared" si="0"/>
        <v>0.87964594300514209</v>
      </c>
      <c r="D15">
        <v>261.5</v>
      </c>
      <c r="E15">
        <f t="shared" si="1"/>
        <v>4.564035993965172</v>
      </c>
      <c r="F15">
        <f t="shared" si="2"/>
        <v>0.11536827197149746</v>
      </c>
      <c r="G15">
        <f t="shared" si="3"/>
        <v>6.6101150736842333</v>
      </c>
      <c r="H15">
        <f t="shared" si="4"/>
        <v>1.001110631437371</v>
      </c>
      <c r="I15" s="1">
        <f t="shared" si="5"/>
        <v>-3.3672047025224305</v>
      </c>
      <c r="J15" s="1">
        <f t="shared" si="6"/>
        <v>-264.68740427801151</v>
      </c>
      <c r="K15" s="1">
        <f t="shared" si="7"/>
        <v>-23.185035127697187</v>
      </c>
      <c r="L15" s="1">
        <f t="shared" si="8"/>
        <v>-103.01436454151518</v>
      </c>
      <c r="M15" s="1">
        <f t="shared" si="9"/>
        <v>21.771100329097141</v>
      </c>
      <c r="N15" s="1">
        <f t="shared" si="10"/>
        <v>1618.1939609774336</v>
      </c>
      <c r="O15" s="1">
        <f>(A15-A14)*SIN((C15+C14)/2)</f>
        <v>23.441372761196117</v>
      </c>
      <c r="P15" s="1">
        <f t="shared" si="11"/>
        <v>250.57340964861052</v>
      </c>
      <c r="Q15" s="1">
        <f>G15*100/(A15-A14)</f>
        <v>20.656609605263228</v>
      </c>
    </row>
    <row r="16" spans="1:17" x14ac:dyDescent="0.25">
      <c r="A16">
        <v>1691</v>
      </c>
      <c r="B16">
        <v>58</v>
      </c>
      <c r="C16">
        <f t="shared" si="0"/>
        <v>1.0122909661567112</v>
      </c>
      <c r="D16">
        <v>260.10000000000002</v>
      </c>
      <c r="E16">
        <f t="shared" si="1"/>
        <v>4.5396013844372511</v>
      </c>
      <c r="F16">
        <f t="shared" si="2"/>
        <v>0.13411179556016473</v>
      </c>
      <c r="G16">
        <f t="shared" si="3"/>
        <v>7.684039868518771</v>
      </c>
      <c r="H16">
        <f t="shared" si="4"/>
        <v>1.001501531851442</v>
      </c>
      <c r="I16" s="1">
        <f t="shared" si="5"/>
        <v>-4.1613310806696902</v>
      </c>
      <c r="J16" s="1">
        <f t="shared" si="6"/>
        <v>-268.84873535868121</v>
      </c>
      <c r="K16" s="1">
        <f t="shared" si="7"/>
        <v>-25.597896968586348</v>
      </c>
      <c r="L16" s="1">
        <f t="shared" si="8"/>
        <v>-128.61226151010152</v>
      </c>
      <c r="M16" s="1">
        <f t="shared" si="9"/>
        <v>18.705536912949029</v>
      </c>
      <c r="N16" s="1">
        <f t="shared" si="10"/>
        <v>1636.8994978903827</v>
      </c>
      <c r="O16" s="1">
        <f>(A16-A15)*SIN((C16+C15)/2)</f>
        <v>25.954042207658453</v>
      </c>
      <c r="P16" s="1">
        <f t="shared" si="11"/>
        <v>276.52745185626895</v>
      </c>
      <c r="Q16" s="1">
        <f>G16*100/(A16-A15)</f>
        <v>24.01262458912116</v>
      </c>
    </row>
    <row r="17" spans="1:17" x14ac:dyDescent="0.25">
      <c r="A17">
        <v>1722</v>
      </c>
      <c r="B17">
        <v>61.6</v>
      </c>
      <c r="C17">
        <f t="shared" si="0"/>
        <v>1.0751228192285069</v>
      </c>
      <c r="D17">
        <v>260</v>
      </c>
      <c r="E17">
        <f t="shared" si="1"/>
        <v>4.5378560551852569</v>
      </c>
      <c r="F17">
        <f t="shared" si="2"/>
        <v>6.2849945539160679E-2</v>
      </c>
      <c r="G17">
        <f t="shared" si="3"/>
        <v>3.601036622020982</v>
      </c>
      <c r="H17">
        <f t="shared" si="4"/>
        <v>1.0003293063849654</v>
      </c>
      <c r="I17" s="1">
        <f t="shared" si="5"/>
        <v>-4.629103417872364</v>
      </c>
      <c r="J17" s="1">
        <f t="shared" si="6"/>
        <v>-273.4778387765536</v>
      </c>
      <c r="K17" s="1">
        <f t="shared" si="7"/>
        <v>-26.38511068215335</v>
      </c>
      <c r="L17" s="1">
        <f t="shared" si="8"/>
        <v>-154.99737219225486</v>
      </c>
      <c r="M17" s="1">
        <f t="shared" si="9"/>
        <v>15.591056380438792</v>
      </c>
      <c r="N17" s="1">
        <f t="shared" si="10"/>
        <v>1652.4905542708216</v>
      </c>
      <c r="O17" s="1">
        <f>(A17-A16)*SIN((C17+C16)/2)</f>
        <v>26.792518860564844</v>
      </c>
      <c r="P17" s="1">
        <f t="shared" si="11"/>
        <v>303.31997071683378</v>
      </c>
      <c r="Q17" s="1">
        <f>G17*100/(A17-A16)</f>
        <v>11.616247167809618</v>
      </c>
    </row>
    <row r="18" spans="1:17" x14ac:dyDescent="0.25">
      <c r="A18">
        <v>1753</v>
      </c>
      <c r="B18">
        <v>64</v>
      </c>
      <c r="C18">
        <f t="shared" si="0"/>
        <v>1.1170107212763709</v>
      </c>
      <c r="D18">
        <v>260.3</v>
      </c>
      <c r="E18">
        <f t="shared" si="1"/>
        <v>4.5430920429412396</v>
      </c>
      <c r="F18">
        <f t="shared" si="2"/>
        <v>4.2145913719013217E-2</v>
      </c>
      <c r="G18">
        <f t="shared" si="3"/>
        <v>2.4147829798219727</v>
      </c>
      <c r="H18">
        <f t="shared" si="4"/>
        <v>1.000148049468025</v>
      </c>
      <c r="I18" s="1">
        <f t="shared" si="5"/>
        <v>-4.7155906920399921</v>
      </c>
      <c r="J18" s="1">
        <f t="shared" si="6"/>
        <v>-278.19342946859359</v>
      </c>
      <c r="K18" s="1">
        <f t="shared" si="7"/>
        <v>-27.163572687924841</v>
      </c>
      <c r="L18" s="1">
        <f t="shared" si="8"/>
        <v>-182.1609448801797</v>
      </c>
      <c r="M18" s="1">
        <f t="shared" si="9"/>
        <v>14.16902542197626</v>
      </c>
      <c r="N18" s="1">
        <f t="shared" si="10"/>
        <v>1666.6595796927979</v>
      </c>
      <c r="O18" s="1">
        <f>(A18-A17)*SIN((C18+C17)/2)</f>
        <v>27.571907572030224</v>
      </c>
      <c r="P18" s="1">
        <f t="shared" si="11"/>
        <v>330.89187828886401</v>
      </c>
      <c r="Q18" s="1">
        <f>G18*100/(A18-A17)</f>
        <v>7.7896225155547505</v>
      </c>
    </row>
    <row r="19" spans="1:17" x14ac:dyDescent="0.25">
      <c r="A19">
        <v>1785</v>
      </c>
      <c r="B19">
        <v>66.599999999999994</v>
      </c>
      <c r="C19">
        <f t="shared" si="0"/>
        <v>1.1623892818282233</v>
      </c>
      <c r="D19">
        <v>260.39999999999998</v>
      </c>
      <c r="E19">
        <f t="shared" si="1"/>
        <v>4.5448373721932338</v>
      </c>
      <c r="F19">
        <f t="shared" si="2"/>
        <v>4.5406247645248587E-2</v>
      </c>
      <c r="G19">
        <f t="shared" si="3"/>
        <v>2.6015863535985764</v>
      </c>
      <c r="H19">
        <f t="shared" si="4"/>
        <v>1.00017184604049</v>
      </c>
      <c r="I19" s="1">
        <f t="shared" si="5"/>
        <v>-4.8726778454979245</v>
      </c>
      <c r="J19" s="1">
        <f t="shared" si="6"/>
        <v>-283.06610731409154</v>
      </c>
      <c r="K19" s="1">
        <f t="shared" si="7"/>
        <v>-28.658473332775419</v>
      </c>
      <c r="L19" s="1">
        <f t="shared" si="8"/>
        <v>-210.81941821295513</v>
      </c>
      <c r="M19" s="1">
        <f t="shared" si="9"/>
        <v>13.370601888995097</v>
      </c>
      <c r="N19" s="1">
        <f t="shared" si="10"/>
        <v>1680.0301815817929</v>
      </c>
      <c r="O19" s="1">
        <f>(A19-A18)*SIN((C19+C18)/2)</f>
        <v>29.072261680855096</v>
      </c>
      <c r="P19" s="1">
        <f t="shared" si="11"/>
        <v>359.9641399697191</v>
      </c>
      <c r="Q19" s="1">
        <f>G19*100/(A19-A18)</f>
        <v>8.1299573549955504</v>
      </c>
    </row>
    <row r="20" spans="1:17" x14ac:dyDescent="0.25">
      <c r="A20">
        <v>1817</v>
      </c>
      <c r="B20">
        <v>71</v>
      </c>
      <c r="C20">
        <f t="shared" si="0"/>
        <v>1.2391837689159739</v>
      </c>
      <c r="D20">
        <v>260.5</v>
      </c>
      <c r="E20">
        <f t="shared" si="1"/>
        <v>4.5465827014452289</v>
      </c>
      <c r="F20">
        <f t="shared" si="2"/>
        <v>7.6811712498054963E-2</v>
      </c>
      <c r="G20">
        <f t="shared" si="3"/>
        <v>4.4009869433108273</v>
      </c>
      <c r="H20">
        <f t="shared" si="4"/>
        <v>1.0004919601918865</v>
      </c>
      <c r="I20" s="1">
        <f t="shared" si="5"/>
        <v>-4.9481669588591846</v>
      </c>
      <c r="J20" s="1">
        <f t="shared" si="6"/>
        <v>-288.01427427295073</v>
      </c>
      <c r="K20" s="1">
        <f t="shared" si="7"/>
        <v>-29.4137237622692</v>
      </c>
      <c r="L20" s="1">
        <f t="shared" si="8"/>
        <v>-240.23314197522433</v>
      </c>
      <c r="M20" s="1">
        <f t="shared" si="9"/>
        <v>11.569145481858566</v>
      </c>
      <c r="N20" s="1">
        <f t="shared" si="10"/>
        <v>1691.5993270636516</v>
      </c>
      <c r="O20" s="1">
        <f>(A20-A19)*SIN((C20+C19)/2)</f>
        <v>29.834361638896389</v>
      </c>
      <c r="P20" s="1">
        <f t="shared" si="11"/>
        <v>389.79850160861548</v>
      </c>
      <c r="Q20" s="1">
        <f>G20*100/(A20-A19)</f>
        <v>13.753084197846336</v>
      </c>
    </row>
    <row r="21" spans="1:17" x14ac:dyDescent="0.25">
      <c r="A21">
        <v>1849</v>
      </c>
      <c r="B21">
        <v>73.900000000000006</v>
      </c>
      <c r="C21">
        <f t="shared" si="0"/>
        <v>1.2897983172238097</v>
      </c>
      <c r="D21">
        <v>260.10000000000002</v>
      </c>
      <c r="E21">
        <f t="shared" si="1"/>
        <v>4.5396013844372511</v>
      </c>
      <c r="F21">
        <f t="shared" si="2"/>
        <v>5.1050243798295147E-2</v>
      </c>
      <c r="G21">
        <f t="shared" si="3"/>
        <v>2.924963512756217</v>
      </c>
      <c r="H21">
        <f t="shared" si="4"/>
        <v>1.0002172338967519</v>
      </c>
      <c r="I21" s="1">
        <f t="shared" si="5"/>
        <v>-5.1409801164466282</v>
      </c>
      <c r="J21" s="1">
        <f t="shared" si="6"/>
        <v>-293.15525438939738</v>
      </c>
      <c r="K21" s="1">
        <f t="shared" si="7"/>
        <v>-30.070912798576366</v>
      </c>
      <c r="L21" s="1">
        <f t="shared" si="8"/>
        <v>-270.30405477380071</v>
      </c>
      <c r="M21" s="1">
        <f t="shared" si="9"/>
        <v>9.6482203894583805</v>
      </c>
      <c r="N21" s="1">
        <f t="shared" si="10"/>
        <v>1701.24754745311</v>
      </c>
      <c r="O21" s="1">
        <f>(A21-A20)*SIN((C21+C20)/2)</f>
        <v>30.510533514208038</v>
      </c>
      <c r="P21" s="1">
        <f t="shared" si="11"/>
        <v>420.3090351228235</v>
      </c>
      <c r="Q21" s="1">
        <f>G21*100/(A21-A20)</f>
        <v>9.1405109773631779</v>
      </c>
    </row>
    <row r="22" spans="1:17" x14ac:dyDescent="0.25">
      <c r="A22">
        <v>1881</v>
      </c>
      <c r="B22">
        <v>78.3</v>
      </c>
      <c r="C22">
        <f t="shared" si="0"/>
        <v>1.36659280431156</v>
      </c>
      <c r="D22">
        <v>261.10000000000002</v>
      </c>
      <c r="E22">
        <f t="shared" si="1"/>
        <v>4.5570546769571951</v>
      </c>
      <c r="F22">
        <f t="shared" si="2"/>
        <v>7.8640091004337886E-2</v>
      </c>
      <c r="G22">
        <f t="shared" si="3"/>
        <v>4.5057453150732725</v>
      </c>
      <c r="H22">
        <f t="shared" si="4"/>
        <v>1.0005156742350021</v>
      </c>
      <c r="I22" s="1">
        <f t="shared" si="5"/>
        <v>-5.0695222321439095</v>
      </c>
      <c r="J22" s="1">
        <f t="shared" si="6"/>
        <v>-298.22477662154131</v>
      </c>
      <c r="K22" s="1">
        <f t="shared" si="7"/>
        <v>-30.638276693582085</v>
      </c>
      <c r="L22" s="1">
        <f t="shared" si="8"/>
        <v>-300.94233146738281</v>
      </c>
      <c r="M22" s="1">
        <f t="shared" si="9"/>
        <v>7.6855923978238065</v>
      </c>
      <c r="N22" s="1">
        <f t="shared" si="10"/>
        <v>1708.9331398509337</v>
      </c>
      <c r="O22" s="1">
        <f>(A22-A21)*SIN((C22+C21)/2)</f>
        <v>31.062927410502105</v>
      </c>
      <c r="P22" s="1">
        <f t="shared" si="11"/>
        <v>451.37196253332559</v>
      </c>
      <c r="Q22" s="1">
        <f>G22*100/(A22-A21)</f>
        <v>14.080454109603977</v>
      </c>
    </row>
    <row r="23" spans="1:17" x14ac:dyDescent="0.25">
      <c r="A23">
        <v>1912</v>
      </c>
      <c r="B23">
        <v>83.4</v>
      </c>
      <c r="C23">
        <f t="shared" si="0"/>
        <v>1.4556045961632709</v>
      </c>
      <c r="D23">
        <v>261.10000000000002</v>
      </c>
      <c r="E23">
        <f t="shared" si="1"/>
        <v>4.5570546769571951</v>
      </c>
      <c r="F23">
        <f t="shared" si="2"/>
        <v>8.9011791851711264E-2</v>
      </c>
      <c r="G23">
        <f t="shared" si="3"/>
        <v>5.1000000000000263</v>
      </c>
      <c r="H23">
        <f t="shared" si="4"/>
        <v>1.0006607818062989</v>
      </c>
      <c r="I23" s="1">
        <f t="shared" si="5"/>
        <v>-4.733431566008699</v>
      </c>
      <c r="J23" s="1">
        <f t="shared" si="6"/>
        <v>-302.95820818754999</v>
      </c>
      <c r="K23" s="1">
        <f t="shared" si="7"/>
        <v>-30.227061843996179</v>
      </c>
      <c r="L23" s="1">
        <f t="shared" si="8"/>
        <v>-331.169393311379</v>
      </c>
      <c r="M23" s="1">
        <f t="shared" si="9"/>
        <v>4.9279830819304982</v>
      </c>
      <c r="N23" s="1">
        <f t="shared" si="10"/>
        <v>1713.8611229328642</v>
      </c>
      <c r="O23" s="1">
        <f>(A23-A22)*SIN((C23+C22)/2)</f>
        <v>30.605537766994633</v>
      </c>
      <c r="P23" s="1">
        <f t="shared" si="11"/>
        <v>481.97750030032023</v>
      </c>
      <c r="Q23" s="1">
        <f>G23*100/(A23-A22)</f>
        <v>16.45161290322589</v>
      </c>
    </row>
    <row r="24" spans="1:17" x14ac:dyDescent="0.25">
      <c r="A24">
        <v>1944</v>
      </c>
      <c r="B24">
        <v>85.5</v>
      </c>
      <c r="C24">
        <f t="shared" si="0"/>
        <v>1.4922565104551517</v>
      </c>
      <c r="D24">
        <v>262</v>
      </c>
      <c r="E24">
        <f t="shared" si="1"/>
        <v>4.5727626402251431</v>
      </c>
      <c r="F24">
        <f t="shared" si="2"/>
        <v>3.9846791838991535E-2</v>
      </c>
      <c r="G24">
        <f t="shared" si="3"/>
        <v>2.2830529995105473</v>
      </c>
      <c r="H24">
        <f t="shared" si="4"/>
        <v>1.0001323349133933</v>
      </c>
      <c r="I24" s="1">
        <f t="shared" si="5"/>
        <v>-4.6794857540734105</v>
      </c>
      <c r="J24" s="1">
        <f t="shared" si="6"/>
        <v>-307.63769394162341</v>
      </c>
      <c r="K24" s="1">
        <f t="shared" si="7"/>
        <v>-31.502213522006645</v>
      </c>
      <c r="L24" s="1">
        <f t="shared" si="8"/>
        <v>-362.67160683338562</v>
      </c>
      <c r="M24" s="1">
        <f t="shared" si="9"/>
        <v>3.0947494287392932</v>
      </c>
      <c r="N24" s="1">
        <f t="shared" si="10"/>
        <v>1716.9558723616035</v>
      </c>
      <c r="O24" s="1">
        <f>(A24-A23)*SIN((C24+C23)/2)</f>
        <v>31.849989701160492</v>
      </c>
      <c r="P24" s="1">
        <f t="shared" si="11"/>
        <v>513.82749000148067</v>
      </c>
      <c r="Q24" s="1">
        <f>G24*100/(A24-A23)</f>
        <v>7.1345406234704605</v>
      </c>
    </row>
    <row r="25" spans="1:17" x14ac:dyDescent="0.25">
      <c r="A25">
        <v>1976</v>
      </c>
      <c r="B25">
        <v>84.6</v>
      </c>
      <c r="C25">
        <f t="shared" si="0"/>
        <v>1.4765485471872026</v>
      </c>
      <c r="D25">
        <v>258.5</v>
      </c>
      <c r="E25">
        <f t="shared" si="1"/>
        <v>4.5116761164053418</v>
      </c>
      <c r="F25">
        <f t="shared" si="2"/>
        <v>6.2852480478700512E-2</v>
      </c>
      <c r="G25">
        <f t="shared" si="3"/>
        <v>3.6011818633579353</v>
      </c>
      <c r="H25">
        <f t="shared" si="4"/>
        <v>1.0003293329599612</v>
      </c>
      <c r="I25" s="1">
        <f t="shared" si="5"/>
        <v>-5.397412307819355</v>
      </c>
      <c r="J25" s="1">
        <f t="shared" si="6"/>
        <v>-313.03510624944278</v>
      </c>
      <c r="K25" s="1">
        <f t="shared" si="7"/>
        <v>-31.415001259057213</v>
      </c>
      <c r="L25" s="1">
        <f t="shared" si="8"/>
        <v>-394.08660809244282</v>
      </c>
      <c r="M25" s="1">
        <f t="shared" si="9"/>
        <v>2.7619878589115774</v>
      </c>
      <c r="N25" s="1">
        <f t="shared" si="10"/>
        <v>1719.7178602205151</v>
      </c>
      <c r="O25" s="1">
        <f>(A25-A24)*SIN((C25+C24)/2)</f>
        <v>31.88065204777412</v>
      </c>
      <c r="P25" s="1">
        <f t="shared" si="11"/>
        <v>545.70814204925477</v>
      </c>
      <c r="Q25" s="1">
        <f>G25*100/(A25-A24)</f>
        <v>11.253693322993549</v>
      </c>
    </row>
    <row r="26" spans="1:17" x14ac:dyDescent="0.25">
      <c r="A26">
        <v>2008</v>
      </c>
      <c r="B26">
        <v>84.1</v>
      </c>
      <c r="C26">
        <f t="shared" si="0"/>
        <v>1.4678219009272311</v>
      </c>
      <c r="D26">
        <v>253.6</v>
      </c>
      <c r="E26">
        <f t="shared" si="1"/>
        <v>4.4261549830576197</v>
      </c>
      <c r="F26">
        <f t="shared" si="2"/>
        <v>8.5551373955458532E-2</v>
      </c>
      <c r="G26">
        <f t="shared" si="3"/>
        <v>4.9017326591932058</v>
      </c>
      <c r="H26">
        <f t="shared" si="4"/>
        <v>1.0006103665322574</v>
      </c>
      <c r="I26" s="1">
        <f t="shared" si="5"/>
        <v>-7.673944661473393</v>
      </c>
      <c r="J26" s="1">
        <f t="shared" si="6"/>
        <v>-320.70905091091618</v>
      </c>
      <c r="K26" s="1">
        <f t="shared" si="7"/>
        <v>-30.895775477347165</v>
      </c>
      <c r="L26" s="1">
        <f t="shared" si="8"/>
        <v>-424.98238356978999</v>
      </c>
      <c r="M26" s="1">
        <f t="shared" si="9"/>
        <v>3.1523365087174242</v>
      </c>
      <c r="N26" s="1">
        <f t="shared" si="10"/>
        <v>1722.8701967292325</v>
      </c>
      <c r="O26" s="1">
        <f>(A26-A25)*SIN((C26+C25)/2)</f>
        <v>31.844539644590025</v>
      </c>
      <c r="P26" s="1">
        <f t="shared" si="11"/>
        <v>577.55268169384476</v>
      </c>
      <c r="Q26" s="1">
        <f>G26*100/(A26-A25)</f>
        <v>15.317914559978767</v>
      </c>
    </row>
    <row r="27" spans="1:17" x14ac:dyDescent="0.25">
      <c r="A27">
        <v>2040</v>
      </c>
      <c r="B27">
        <v>84.7</v>
      </c>
      <c r="C27">
        <f t="shared" si="0"/>
        <v>1.4782938764391971</v>
      </c>
      <c r="D27">
        <v>248.4</v>
      </c>
      <c r="E27">
        <f t="shared" si="1"/>
        <v>4.3353978619539149</v>
      </c>
      <c r="F27">
        <f t="shared" si="2"/>
        <v>9.0928281649166776E-2</v>
      </c>
      <c r="G27">
        <f t="shared" si="3"/>
        <v>5.2098067768741094</v>
      </c>
      <c r="H27">
        <f t="shared" si="4"/>
        <v>1.0006895661692783</v>
      </c>
      <c r="I27" s="1">
        <f t="shared" si="5"/>
        <v>-10.365487590191535</v>
      </c>
      <c r="J27" s="1">
        <f t="shared" si="6"/>
        <v>-331.07453850110772</v>
      </c>
      <c r="K27" s="1">
        <f t="shared" si="7"/>
        <v>-30.101282102689272</v>
      </c>
      <c r="L27" s="1">
        <f t="shared" si="8"/>
        <v>-455.08366567247924</v>
      </c>
      <c r="M27" s="1">
        <f t="shared" si="9"/>
        <v>3.1247632339483333</v>
      </c>
      <c r="N27" s="1">
        <f t="shared" si="10"/>
        <v>1725.9949599631809</v>
      </c>
      <c r="O27" s="1">
        <f>(A27-A26)*SIN((C27+C26)/2)</f>
        <v>31.847276799418598</v>
      </c>
      <c r="P27" s="1">
        <f t="shared" si="11"/>
        <v>609.3999584932634</v>
      </c>
      <c r="Q27" s="1">
        <f>G27*100/(A27-A26)</f>
        <v>16.28064617773159</v>
      </c>
    </row>
    <row r="28" spans="1:17" x14ac:dyDescent="0.25">
      <c r="A28">
        <v>2072</v>
      </c>
      <c r="B28">
        <v>86.7</v>
      </c>
      <c r="C28">
        <f t="shared" si="0"/>
        <v>1.5132004614790837</v>
      </c>
      <c r="D28">
        <v>244.3</v>
      </c>
      <c r="E28">
        <f t="shared" si="1"/>
        <v>4.2638393626221474</v>
      </c>
      <c r="F28">
        <f t="shared" si="2"/>
        <v>7.943401849433962E-2</v>
      </c>
      <c r="G28">
        <f t="shared" si="3"/>
        <v>4.5512340094897867</v>
      </c>
      <c r="H28">
        <f t="shared" si="4"/>
        <v>1.0005261455957575</v>
      </c>
      <c r="I28" s="1">
        <f t="shared" si="5"/>
        <v>-12.798581694866332</v>
      </c>
      <c r="J28" s="1">
        <f t="shared" si="6"/>
        <v>-343.87312019597408</v>
      </c>
      <c r="K28" s="1">
        <f t="shared" si="7"/>
        <v>-29.221515185058486</v>
      </c>
      <c r="L28" s="1">
        <f t="shared" si="8"/>
        <v>-484.30518085753772</v>
      </c>
      <c r="M28" s="1">
        <f t="shared" si="9"/>
        <v>2.4002160294904056</v>
      </c>
      <c r="N28" s="1">
        <f t="shared" si="10"/>
        <v>1728.3951759926713</v>
      </c>
      <c r="O28" s="1">
        <f>(A28-A27)*SIN((C28+C27)/2)</f>
        <v>31.909924272803703</v>
      </c>
      <c r="P28" s="1">
        <f t="shared" si="11"/>
        <v>641.30988276606706</v>
      </c>
      <c r="Q28" s="1">
        <f>G28*100/(A28-A27)</f>
        <v>14.222606279655583</v>
      </c>
    </row>
    <row r="29" spans="1:17" x14ac:dyDescent="0.25">
      <c r="A29">
        <v>2104</v>
      </c>
      <c r="B29">
        <v>91.9</v>
      </c>
      <c r="C29">
        <f t="shared" si="0"/>
        <v>1.603957582582789</v>
      </c>
      <c r="D29">
        <v>243.2</v>
      </c>
      <c r="E29">
        <f t="shared" si="1"/>
        <v>4.2446407408502091</v>
      </c>
      <c r="F29">
        <f t="shared" si="2"/>
        <v>9.2763861401030878E-2</v>
      </c>
      <c r="G29">
        <f t="shared" si="3"/>
        <v>5.3149777496155934</v>
      </c>
      <c r="H29">
        <f t="shared" si="4"/>
        <v>1.0007177121057131</v>
      </c>
      <c r="I29" s="1">
        <f t="shared" si="5"/>
        <v>-14.147260837445593</v>
      </c>
      <c r="J29" s="1">
        <f t="shared" si="6"/>
        <v>-358.02038103341965</v>
      </c>
      <c r="K29" s="1">
        <f t="shared" si="7"/>
        <v>-28.687421893365819</v>
      </c>
      <c r="L29" s="1">
        <f t="shared" si="8"/>
        <v>-512.99260275090353</v>
      </c>
      <c r="M29" s="1">
        <f t="shared" si="9"/>
        <v>0.39082187355435022</v>
      </c>
      <c r="N29" s="1">
        <f t="shared" si="10"/>
        <v>1728.7859978662257</v>
      </c>
      <c r="O29" s="1">
        <f>(A29-A28)*SIN((C29+C28)/2)</f>
        <v>31.997611829134463</v>
      </c>
      <c r="P29" s="1">
        <f t="shared" si="11"/>
        <v>673.30749459520155</v>
      </c>
      <c r="Q29" s="1">
        <f>G29*100/(A29-A28)</f>
        <v>16.609305467548729</v>
      </c>
    </row>
    <row r="30" spans="1:17" x14ac:dyDescent="0.25">
      <c r="A30">
        <v>2135</v>
      </c>
      <c r="B30">
        <v>92.1</v>
      </c>
      <c r="C30">
        <f t="shared" si="0"/>
        <v>1.6074482410867774</v>
      </c>
      <c r="D30">
        <v>245</v>
      </c>
      <c r="E30">
        <f t="shared" si="1"/>
        <v>4.2760566673861078</v>
      </c>
      <c r="F30">
        <f t="shared" si="2"/>
        <v>3.1590219064135283E-2</v>
      </c>
      <c r="G30">
        <f t="shared" si="3"/>
        <v>1.809986226268665</v>
      </c>
      <c r="H30">
        <f t="shared" si="4"/>
        <v>1.0000831701282824</v>
      </c>
      <c r="I30" s="1">
        <f t="shared" si="5"/>
        <v>-13.532068673719444</v>
      </c>
      <c r="J30" s="1">
        <f t="shared" si="6"/>
        <v>-371.55244970713909</v>
      </c>
      <c r="K30" s="1">
        <f t="shared" si="7"/>
        <v>-27.868127611340825</v>
      </c>
      <c r="L30" s="1">
        <f t="shared" si="8"/>
        <v>-540.86073036224434</v>
      </c>
      <c r="M30" s="1">
        <f t="shared" si="9"/>
        <v>-1.0819727303008813</v>
      </c>
      <c r="N30" s="1">
        <f t="shared" si="10"/>
        <v>1727.7040251359249</v>
      </c>
      <c r="O30" s="1">
        <f>(A30-A29)*SIN((C30+C29)/2)</f>
        <v>30.981115637591969</v>
      </c>
      <c r="P30" s="1">
        <f t="shared" si="11"/>
        <v>704.28861023279353</v>
      </c>
      <c r="Q30" s="1">
        <f>G30*100/(A30-A29)</f>
        <v>5.8386652460279516</v>
      </c>
    </row>
    <row r="31" spans="1:17" x14ac:dyDescent="0.25">
      <c r="A31">
        <v>2166</v>
      </c>
      <c r="B31">
        <v>89.1</v>
      </c>
      <c r="C31">
        <f t="shared" si="0"/>
        <v>1.5550883635269475</v>
      </c>
      <c r="D31">
        <v>242.5</v>
      </c>
      <c r="E31">
        <f t="shared" si="1"/>
        <v>4.2324234360862487</v>
      </c>
      <c r="F31">
        <f t="shared" si="2"/>
        <v>6.8152562345218826E-2</v>
      </c>
      <c r="G31">
        <f t="shared" si="3"/>
        <v>3.9048541853832544</v>
      </c>
      <c r="H31">
        <f t="shared" si="4"/>
        <v>1.0003872441799291</v>
      </c>
      <c r="I31" s="1">
        <f t="shared" si="5"/>
        <v>-13.707710371967261</v>
      </c>
      <c r="J31" s="1">
        <f t="shared" si="6"/>
        <v>-385.26016007910636</v>
      </c>
      <c r="K31" s="1">
        <f t="shared" si="7"/>
        <v>-27.796067602865346</v>
      </c>
      <c r="L31" s="1">
        <f t="shared" si="8"/>
        <v>-568.65679796510972</v>
      </c>
      <c r="M31" s="1">
        <f t="shared" si="9"/>
        <v>-0.32463973280199998</v>
      </c>
      <c r="N31" s="1">
        <f t="shared" si="10"/>
        <v>1727.3793854031228</v>
      </c>
      <c r="O31" s="1">
        <f>(A31-A30)*SIN((C31+C30)/2)</f>
        <v>30.998300250330878</v>
      </c>
      <c r="P31" s="1">
        <f t="shared" si="11"/>
        <v>735.28691048312442</v>
      </c>
      <c r="Q31" s="1">
        <f>G31*100/(A31-A30)</f>
        <v>12.59630382381695</v>
      </c>
    </row>
    <row r="32" spans="1:17" x14ac:dyDescent="0.25">
      <c r="A32">
        <v>2198</v>
      </c>
      <c r="B32">
        <v>88.2</v>
      </c>
      <c r="C32">
        <f t="shared" si="0"/>
        <v>1.5393804002589988</v>
      </c>
      <c r="D32">
        <v>241.5</v>
      </c>
      <c r="E32">
        <f t="shared" si="1"/>
        <v>4.2149701435663056</v>
      </c>
      <c r="F32">
        <f t="shared" si="2"/>
        <v>2.3477269290867353E-2</v>
      </c>
      <c r="G32">
        <f t="shared" si="3"/>
        <v>1.3451484448587945</v>
      </c>
      <c r="H32">
        <f t="shared" si="4"/>
        <v>1.0000459343796024</v>
      </c>
      <c r="I32" s="1">
        <f t="shared" si="5"/>
        <v>-15.018529189853426</v>
      </c>
      <c r="J32" s="1">
        <f t="shared" si="6"/>
        <v>-400.27868926895979</v>
      </c>
      <c r="K32" s="1">
        <f t="shared" si="7"/>
        <v>-28.245855385373119</v>
      </c>
      <c r="L32" s="1">
        <f t="shared" si="8"/>
        <v>-596.90265335048286</v>
      </c>
      <c r="M32" s="1">
        <f t="shared" si="9"/>
        <v>0.75392385167289711</v>
      </c>
      <c r="N32" s="1">
        <f t="shared" si="10"/>
        <v>1728.1333092547957</v>
      </c>
      <c r="O32" s="1">
        <f>(A32-A31)*SIN((C32+C31)/2)</f>
        <v>31.991117766976018</v>
      </c>
      <c r="P32" s="1">
        <f t="shared" si="11"/>
        <v>767.27802825010042</v>
      </c>
      <c r="Q32" s="1">
        <f>G32*100/(A32-A31)</f>
        <v>4.2035888901837328</v>
      </c>
    </row>
    <row r="33" spans="1:17" x14ac:dyDescent="0.25">
      <c r="A33">
        <v>2230</v>
      </c>
      <c r="B33">
        <v>90.4</v>
      </c>
      <c r="C33">
        <f t="shared" si="0"/>
        <v>1.5777776438028741</v>
      </c>
      <c r="D33">
        <v>240.8</v>
      </c>
      <c r="E33">
        <f t="shared" si="1"/>
        <v>4.2027528388023461</v>
      </c>
      <c r="F33">
        <f t="shared" si="2"/>
        <v>4.0293550653563992E-2</v>
      </c>
      <c r="G33">
        <f t="shared" si="3"/>
        <v>2.3086503940458165</v>
      </c>
      <c r="H33">
        <f t="shared" si="4"/>
        <v>1.000135319488801</v>
      </c>
      <c r="I33" s="1">
        <f t="shared" si="5"/>
        <v>-15.438426142207959</v>
      </c>
      <c r="J33" s="1">
        <f t="shared" si="6"/>
        <v>-415.71711541116775</v>
      </c>
      <c r="K33" s="1">
        <f t="shared" si="7"/>
        <v>-28.024340114153304</v>
      </c>
      <c r="L33" s="1">
        <f t="shared" si="8"/>
        <v>-624.92699346463621</v>
      </c>
      <c r="M33" s="1">
        <f t="shared" si="9"/>
        <v>0.39092487307924878</v>
      </c>
      <c r="N33" s="1">
        <f t="shared" si="10"/>
        <v>1728.5242341278749</v>
      </c>
      <c r="O33" s="1">
        <f>(A33-A32)*SIN((C33+C32)/2)</f>
        <v>31.997611829134463</v>
      </c>
      <c r="P33" s="1">
        <f t="shared" si="11"/>
        <v>799.2756400792349</v>
      </c>
      <c r="Q33" s="1">
        <f>G33*100/(A33-A32)</f>
        <v>7.2145324813931762</v>
      </c>
    </row>
    <row r="34" spans="1:17" x14ac:dyDescent="0.25">
      <c r="A34">
        <v>2262</v>
      </c>
      <c r="B34">
        <v>91.6</v>
      </c>
      <c r="C34">
        <f t="shared" si="0"/>
        <v>1.5987215948268059</v>
      </c>
      <c r="D34">
        <v>239.3</v>
      </c>
      <c r="E34">
        <f t="shared" si="1"/>
        <v>4.176572900022431</v>
      </c>
      <c r="F34">
        <f t="shared" si="2"/>
        <v>3.3523192528328138E-2</v>
      </c>
      <c r="G34">
        <f t="shared" si="3"/>
        <v>1.9207374476776977</v>
      </c>
      <c r="H34">
        <f t="shared" si="4"/>
        <v>1.0000936608954414</v>
      </c>
      <c r="I34" s="1">
        <f t="shared" si="5"/>
        <v>-15.972562028352165</v>
      </c>
      <c r="J34" s="1">
        <f t="shared" si="6"/>
        <v>-431.68967743951993</v>
      </c>
      <c r="K34" s="1">
        <f t="shared" si="7"/>
        <v>-27.721281483339371</v>
      </c>
      <c r="L34" s="1">
        <f t="shared" si="8"/>
        <v>-652.64827494797555</v>
      </c>
      <c r="M34" s="1">
        <f t="shared" si="9"/>
        <v>-0.55849868893290289</v>
      </c>
      <c r="N34" s="1">
        <f t="shared" si="10"/>
        <v>1727.9657354389419</v>
      </c>
      <c r="O34" s="1">
        <f>(A34-A33)*SIN((C34+C33)/2)</f>
        <v>31.995126245004521</v>
      </c>
      <c r="P34" s="1">
        <f t="shared" si="11"/>
        <v>831.27076632423939</v>
      </c>
      <c r="Q34" s="1">
        <f>G34*100/(A34-A33)</f>
        <v>6.0023045239928052</v>
      </c>
    </row>
    <row r="35" spans="1:17" x14ac:dyDescent="0.25">
      <c r="A35">
        <v>2294</v>
      </c>
      <c r="B35">
        <v>91.8</v>
      </c>
      <c r="C35">
        <f t="shared" si="0"/>
        <v>1.6022122533307945</v>
      </c>
      <c r="D35">
        <v>238.3</v>
      </c>
      <c r="E35">
        <f t="shared" si="1"/>
        <v>4.1591196075024879</v>
      </c>
      <c r="F35">
        <f t="shared" si="2"/>
        <v>1.7791394278931616E-2</v>
      </c>
      <c r="G35">
        <f t="shared" si="3"/>
        <v>1.01937180383598</v>
      </c>
      <c r="H35">
        <f t="shared" si="4"/>
        <v>1.0000263786441723</v>
      </c>
      <c r="I35" s="1">
        <f t="shared" si="5"/>
        <v>-16.569336704141538</v>
      </c>
      <c r="J35" s="1">
        <f t="shared" si="6"/>
        <v>-448.25901414366149</v>
      </c>
      <c r="K35" s="1">
        <f t="shared" si="7"/>
        <v>-27.359254699088307</v>
      </c>
      <c r="L35" s="1">
        <f t="shared" si="8"/>
        <v>-680.00752964706385</v>
      </c>
      <c r="M35" s="1">
        <f t="shared" si="9"/>
        <v>-0.94934340655850613</v>
      </c>
      <c r="N35" s="1">
        <f t="shared" si="10"/>
        <v>1727.0163920323835</v>
      </c>
      <c r="O35" s="1">
        <f>(A35-A34)*SIN((C35+C34)/2)</f>
        <v>31.985915523820289</v>
      </c>
      <c r="P35" s="1">
        <f t="shared" si="11"/>
        <v>863.25668184805966</v>
      </c>
      <c r="Q35" s="1">
        <f>G35*100/(A35-A34)</f>
        <v>3.1855368869874376</v>
      </c>
    </row>
    <row r="36" spans="1:17" x14ac:dyDescent="0.25">
      <c r="A36">
        <v>2325</v>
      </c>
      <c r="B36">
        <v>91.6</v>
      </c>
      <c r="C36">
        <f t="shared" si="0"/>
        <v>1.5987215948268059</v>
      </c>
      <c r="D36">
        <v>237.5</v>
      </c>
      <c r="E36">
        <f t="shared" si="1"/>
        <v>4.1451569734865323</v>
      </c>
      <c r="F36">
        <f t="shared" si="2"/>
        <v>1.4386384780774586E-2</v>
      </c>
      <c r="G36">
        <f t="shared" si="3"/>
        <v>0.82427913038962386</v>
      </c>
      <c r="H36">
        <f t="shared" si="4"/>
        <v>1.000017247695894</v>
      </c>
      <c r="I36" s="1">
        <f t="shared" si="5"/>
        <v>-16.465972525765036</v>
      </c>
      <c r="J36" s="1">
        <f t="shared" si="6"/>
        <v>-464.72498666942653</v>
      </c>
      <c r="K36" s="1">
        <f t="shared" si="7"/>
        <v>-26.248988264712672</v>
      </c>
      <c r="L36" s="1">
        <f t="shared" si="8"/>
        <v>-706.25651791177654</v>
      </c>
      <c r="M36" s="1">
        <f t="shared" si="9"/>
        <v>-0.9196680278071917</v>
      </c>
      <c r="N36" s="1">
        <f t="shared" si="10"/>
        <v>1726.0967240045763</v>
      </c>
      <c r="O36" s="1">
        <f>(A36-A35)*SIN((C36+C35)/2)</f>
        <v>30.986355663700905</v>
      </c>
      <c r="P36" s="1">
        <f t="shared" si="11"/>
        <v>894.24303751176058</v>
      </c>
      <c r="Q36" s="1">
        <f>G36*100/(A36-A35)</f>
        <v>2.658964936740722</v>
      </c>
    </row>
    <row r="37" spans="1:17" x14ac:dyDescent="0.25">
      <c r="A37">
        <v>2357</v>
      </c>
      <c r="B37">
        <v>90.5</v>
      </c>
      <c r="C37">
        <f t="shared" si="0"/>
        <v>1.5795229730548683</v>
      </c>
      <c r="D37">
        <v>236.2</v>
      </c>
      <c r="E37">
        <f t="shared" si="1"/>
        <v>4.1224676932106066</v>
      </c>
      <c r="F37">
        <f t="shared" si="2"/>
        <v>2.9718711513560647E-2</v>
      </c>
      <c r="G37">
        <f t="shared" si="3"/>
        <v>1.7027567422938719</v>
      </c>
      <c r="H37">
        <f t="shared" si="4"/>
        <v>1.0000736066521287</v>
      </c>
      <c r="I37" s="1">
        <f t="shared" si="5"/>
        <v>-17.495120570930215</v>
      </c>
      <c r="J37" s="1">
        <f t="shared" si="6"/>
        <v>-482.22010724035675</v>
      </c>
      <c r="K37" s="1">
        <f t="shared" si="7"/>
        <v>-26.786218668445333</v>
      </c>
      <c r="L37" s="1">
        <f t="shared" si="8"/>
        <v>-733.04273658022191</v>
      </c>
      <c r="M37" s="1">
        <f t="shared" si="9"/>
        <v>-0.58641394834166338</v>
      </c>
      <c r="N37" s="1">
        <f t="shared" si="10"/>
        <v>1725.5103100562346</v>
      </c>
      <c r="O37" s="1">
        <f>(A37-A36)*SIN((C37+C36)/2)</f>
        <v>31.994626699098585</v>
      </c>
      <c r="P37" s="1">
        <f t="shared" si="11"/>
        <v>926.23766421085918</v>
      </c>
      <c r="Q37" s="1">
        <f>G37*100/(A37-A36)</f>
        <v>5.3211148196683498</v>
      </c>
    </row>
    <row r="38" spans="1:17" x14ac:dyDescent="0.25">
      <c r="A38">
        <v>2390</v>
      </c>
      <c r="B38">
        <v>90.3</v>
      </c>
      <c r="C38">
        <f t="shared" si="0"/>
        <v>1.5760323145508794</v>
      </c>
      <c r="D38">
        <v>235.3</v>
      </c>
      <c r="E38">
        <f t="shared" si="1"/>
        <v>4.1067597299426577</v>
      </c>
      <c r="F38">
        <f t="shared" si="2"/>
        <v>1.6090759161390578E-2</v>
      </c>
      <c r="G38">
        <f t="shared" si="3"/>
        <v>0.921932589109144</v>
      </c>
      <c r="H38">
        <f t="shared" si="4"/>
        <v>1.0000215766028446</v>
      </c>
      <c r="I38" s="1">
        <f t="shared" si="5"/>
        <v>-18.57191224049993</v>
      </c>
      <c r="J38" s="1">
        <f t="shared" si="6"/>
        <v>-500.79201948085671</v>
      </c>
      <c r="K38" s="1">
        <f t="shared" si="7"/>
        <v>-27.276500908587202</v>
      </c>
      <c r="L38" s="1">
        <f t="shared" si="8"/>
        <v>-760.31923748880911</v>
      </c>
      <c r="M38" s="1">
        <f t="shared" si="9"/>
        <v>-0.23038620978608679</v>
      </c>
      <c r="N38" s="1">
        <f t="shared" si="10"/>
        <v>1725.2799238464486</v>
      </c>
      <c r="O38" s="1">
        <f>(A38-A37)*SIN((C38+C37)/2)</f>
        <v>32.999195813278028</v>
      </c>
      <c r="P38" s="1">
        <f t="shared" si="11"/>
        <v>959.23686002413717</v>
      </c>
      <c r="Q38" s="1">
        <f>G38*100/(A38-A37)</f>
        <v>2.7937351185125574</v>
      </c>
    </row>
    <row r="39" spans="1:17" x14ac:dyDescent="0.25">
      <c r="A39">
        <v>2422</v>
      </c>
      <c r="B39">
        <v>91</v>
      </c>
      <c r="C39">
        <f t="shared" si="0"/>
        <v>1.5882496193148399</v>
      </c>
      <c r="D39">
        <v>234.8</v>
      </c>
      <c r="E39">
        <f t="shared" si="1"/>
        <v>4.0980330836826857</v>
      </c>
      <c r="F39">
        <f t="shared" si="2"/>
        <v>1.5013531975279548E-2</v>
      </c>
      <c r="G39">
        <f t="shared" si="3"/>
        <v>0.86021201776822831</v>
      </c>
      <c r="H39">
        <f t="shared" si="4"/>
        <v>1.0000187842686068</v>
      </c>
      <c r="I39" s="1">
        <f t="shared" si="5"/>
        <v>-18.330204194995869</v>
      </c>
      <c r="J39" s="1">
        <f t="shared" si="6"/>
        <v>-519.12222367585252</v>
      </c>
      <c r="K39" s="1">
        <f t="shared" si="7"/>
        <v>-26.226944076593504</v>
      </c>
      <c r="L39" s="1">
        <f t="shared" si="8"/>
        <v>-786.54618156540266</v>
      </c>
      <c r="M39" s="1">
        <f t="shared" si="9"/>
        <v>-0.36302074325030831</v>
      </c>
      <c r="N39" s="1">
        <f t="shared" si="10"/>
        <v>1724.9169031031984</v>
      </c>
      <c r="O39" s="1">
        <f>(A39-A38)*SIN((C39+C38)/2)</f>
        <v>31.997940808327364</v>
      </c>
      <c r="P39" s="1">
        <f t="shared" si="11"/>
        <v>991.23480083246454</v>
      </c>
      <c r="Q39" s="1">
        <f>G39*100/(A39-A38)</f>
        <v>2.6881625555257136</v>
      </c>
    </row>
    <row r="40" spans="1:17" x14ac:dyDescent="0.25">
      <c r="A40">
        <v>2453</v>
      </c>
      <c r="B40">
        <v>90.5</v>
      </c>
      <c r="C40">
        <f t="shared" si="0"/>
        <v>1.5795229730548683</v>
      </c>
      <c r="D40">
        <v>235.6</v>
      </c>
      <c r="E40">
        <f t="shared" si="1"/>
        <v>4.1119957176986404</v>
      </c>
      <c r="F40">
        <f t="shared" si="2"/>
        <v>1.6464351256093579E-2</v>
      </c>
      <c r="G40">
        <f t="shared" si="3"/>
        <v>0.94333783939507765</v>
      </c>
      <c r="H40">
        <f t="shared" si="4"/>
        <v>1.0000225901842204</v>
      </c>
      <c r="I40" s="1">
        <f t="shared" si="5"/>
        <v>-17.690394836454576</v>
      </c>
      <c r="J40" s="1">
        <f t="shared" si="6"/>
        <v>-536.81261851230715</v>
      </c>
      <c r="K40" s="1">
        <f t="shared" si="7"/>
        <v>-25.453164095930191</v>
      </c>
      <c r="L40" s="1">
        <f t="shared" si="8"/>
        <v>-811.99934566133288</v>
      </c>
      <c r="M40" s="1">
        <f t="shared" si="9"/>
        <v>-0.40578276650306661</v>
      </c>
      <c r="N40" s="1">
        <f t="shared" si="10"/>
        <v>1724.5111203366953</v>
      </c>
      <c r="O40" s="1">
        <f>(A40-A39)*SIN((C40+C39)/2)</f>
        <v>30.997344154794217</v>
      </c>
      <c r="P40" s="1">
        <f t="shared" si="11"/>
        <v>1022.2321449872587</v>
      </c>
      <c r="Q40" s="1">
        <f>G40*100/(A40-A39)</f>
        <v>3.0430252883712181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Danni</dc:creator>
  <cp:lastModifiedBy>Danni</cp:lastModifiedBy>
  <dcterms:created xsi:type="dcterms:W3CDTF">2016-07-21T05:23:51Z</dcterms:created>
  <dcterms:modified xsi:type="dcterms:W3CDTF">2016-07-22T02:31:46Z</dcterms:modified>
</cp:coreProperties>
</file>